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8_{F6C44ADB-9FFE-4E47-8B8E-6372A96EF9A4}" xr6:coauthVersionLast="47" xr6:coauthVersionMax="47" xr10:uidLastSave="{00000000-0000-0000-0000-000000000000}"/>
  <workbookProtection workbookAlgorithmName="SHA-512" workbookHashValue="NUHyzVkOEfFqzm9/2lZWUvLxHqCeycJXq7mTj8x1KjfiSHJB1PXaSUJD4xUhJeDQGCrCti1iYhwtSz+PFOyk6A==" workbookSaltValue="L1wFKePeRBBuGL5m8nllbQ==" workbookSpinCount="100000" lockStructure="1"/>
  <bookViews>
    <workbookView xWindow="-108" yWindow="-108" windowWidth="23256" windowHeight="12456" xr2:uid="{00000000-000D-0000-FFFF-FFFF00000000}"/>
  </bookViews>
  <sheets>
    <sheet name="過労運転防止のための先進的な取り組みに対する支援に限る" sheetId="1" r:id="rId1"/>
    <sheet name="レポート用" sheetId="2" state="hidden" r:id="rId2"/>
  </sheets>
  <definedNames>
    <definedName name="_xlnm.Print_Area" localSheetId="0">過労運転防止のための先進的な取り組みに対する支援に限る!$A$1:$I$167</definedName>
    <definedName name="経費名">過労運転防止のための先進的な取り組みに対する支援に限る!#REF!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1" l="1"/>
  <c r="D90" i="1" l="1"/>
  <c r="D81" i="1"/>
  <c r="F52" i="1" l="1"/>
  <c r="D79" i="1" s="1"/>
  <c r="D80" i="1" s="1"/>
  <c r="B4" i="2" l="1"/>
  <c r="A4" i="2" l="1"/>
  <c r="Z17" i="2"/>
  <c r="Y11" i="2"/>
  <c r="Y17" i="2"/>
  <c r="Y19" i="2"/>
  <c r="W4" i="2"/>
  <c r="W5" i="2"/>
  <c r="W6" i="2"/>
  <c r="W7" i="2"/>
  <c r="W8" i="2"/>
  <c r="W9" i="2"/>
  <c r="W10" i="2"/>
  <c r="W11" i="2"/>
  <c r="W12" i="2"/>
  <c r="W13" i="2"/>
  <c r="W14" i="2"/>
  <c r="W15" i="2"/>
  <c r="W16" i="2"/>
  <c r="W17" i="2"/>
  <c r="W18" i="2"/>
  <c r="W19" i="2"/>
  <c r="W20" i="2"/>
  <c r="V4" i="2"/>
  <c r="V5" i="2"/>
  <c r="V6" i="2"/>
  <c r="V7" i="2"/>
  <c r="V8" i="2"/>
  <c r="V9" i="2"/>
  <c r="V10" i="2"/>
  <c r="V11" i="2"/>
  <c r="V12" i="2"/>
  <c r="V13" i="2"/>
  <c r="V14" i="2"/>
  <c r="V15" i="2"/>
  <c r="V16" i="2"/>
  <c r="V17" i="2"/>
  <c r="V18" i="2"/>
  <c r="V19" i="2"/>
  <c r="V20" i="2"/>
  <c r="W3" i="2"/>
  <c r="V3" i="2"/>
  <c r="T4" i="2"/>
  <c r="S4" i="2"/>
  <c r="R3" i="2"/>
  <c r="P5" i="2"/>
  <c r="Q5" i="2"/>
  <c r="P6" i="2"/>
  <c r="Q6" i="2"/>
  <c r="P7" i="2"/>
  <c r="Q7" i="2"/>
  <c r="P8" i="2"/>
  <c r="Q8" i="2"/>
  <c r="P9" i="2"/>
  <c r="Q9" i="2"/>
  <c r="P10" i="2"/>
  <c r="Q10" i="2"/>
  <c r="P11" i="2"/>
  <c r="Q11" i="2"/>
  <c r="P12" i="2"/>
  <c r="Q12" i="2"/>
  <c r="P13" i="2"/>
  <c r="Q13" i="2"/>
  <c r="P14" i="2"/>
  <c r="Q14" i="2"/>
  <c r="P15" i="2"/>
  <c r="Q15" i="2"/>
  <c r="P16" i="2"/>
  <c r="Q16" i="2"/>
  <c r="P17" i="2"/>
  <c r="Q17" i="2"/>
  <c r="P18" i="2"/>
  <c r="Q18" i="2"/>
  <c r="P19" i="2"/>
  <c r="Q19" i="2"/>
  <c r="P20" i="2"/>
  <c r="Q20" i="2"/>
  <c r="Q3" i="2"/>
  <c r="P3" i="2"/>
  <c r="N4" i="2"/>
  <c r="N5" i="2"/>
  <c r="N6" i="2"/>
  <c r="N7" i="2"/>
  <c r="N8" i="2"/>
  <c r="N9" i="2"/>
  <c r="N10" i="2"/>
  <c r="N11" i="2"/>
  <c r="N12" i="2"/>
  <c r="N13" i="2"/>
  <c r="N14" i="2"/>
  <c r="N15" i="2"/>
  <c r="N16" i="2"/>
  <c r="N17" i="2"/>
  <c r="N18" i="2"/>
  <c r="N19" i="2"/>
  <c r="N20" i="2"/>
  <c r="N3" i="2"/>
  <c r="O3" i="2"/>
  <c r="Y4" i="2"/>
  <c r="B5" i="2"/>
  <c r="B6" i="2"/>
  <c r="B7" i="2"/>
  <c r="B8" i="2"/>
  <c r="T8" i="2" s="1"/>
  <c r="B9" i="2"/>
  <c r="X9" i="2" s="1"/>
  <c r="B10" i="2"/>
  <c r="T10" i="2" s="1"/>
  <c r="B11" i="2"/>
  <c r="T11" i="2" s="1"/>
  <c r="B12" i="2"/>
  <c r="T12" i="2" s="1"/>
  <c r="B13" i="2"/>
  <c r="T13" i="2" s="1"/>
  <c r="B14" i="2"/>
  <c r="T14" i="2" s="1"/>
  <c r="B15" i="2"/>
  <c r="B16" i="2"/>
  <c r="T16" i="2" s="1"/>
  <c r="B17" i="2"/>
  <c r="T17" i="2" s="1"/>
  <c r="B18" i="2"/>
  <c r="T18" i="2" s="1"/>
  <c r="B19" i="2"/>
  <c r="T19" i="2" s="1"/>
  <c r="B20" i="2"/>
  <c r="S20" i="2" s="1"/>
  <c r="B3" i="2"/>
  <c r="K6" i="2"/>
  <c r="K7" i="2"/>
  <c r="K14" i="2"/>
  <c r="K15" i="2"/>
  <c r="M20" i="2"/>
  <c r="M12" i="2"/>
  <c r="M6" i="2"/>
  <c r="M4" i="2"/>
  <c r="M13" i="2"/>
  <c r="M5" i="2"/>
  <c r="M3" i="2"/>
  <c r="M7" i="2"/>
  <c r="M8" i="2"/>
  <c r="M9" i="2"/>
  <c r="M10" i="2"/>
  <c r="M11" i="2"/>
  <c r="M14" i="2"/>
  <c r="M15" i="2"/>
  <c r="M16" i="2"/>
  <c r="M17" i="2"/>
  <c r="M18" i="2"/>
  <c r="M19" i="2"/>
  <c r="L3" i="2"/>
  <c r="K4" i="2"/>
  <c r="K5" i="2"/>
  <c r="K8" i="2"/>
  <c r="K9" i="2"/>
  <c r="K11" i="2"/>
  <c r="K13" i="2"/>
  <c r="K17" i="2"/>
  <c r="K19" i="2"/>
  <c r="K20" i="2"/>
  <c r="I3" i="2"/>
  <c r="J6" i="2"/>
  <c r="J7" i="2"/>
  <c r="J8" i="2"/>
  <c r="J9" i="2"/>
  <c r="J11" i="2"/>
  <c r="J12" i="2"/>
  <c r="J13" i="2"/>
  <c r="J14" i="2"/>
  <c r="J15" i="2"/>
  <c r="J16" i="2"/>
  <c r="J17" i="2"/>
  <c r="J19" i="2"/>
  <c r="J20" i="2"/>
  <c r="J5" i="2"/>
  <c r="J4" i="2"/>
  <c r="X3" i="2"/>
  <c r="U3" i="2"/>
  <c r="L5" i="2" l="1"/>
  <c r="I9" i="2"/>
  <c r="T6" i="2"/>
  <c r="F3" i="2"/>
  <c r="F4" i="2" s="1"/>
  <c r="D3" i="2"/>
  <c r="D4" i="2" s="1"/>
  <c r="H3" i="2"/>
  <c r="H4" i="2" s="1"/>
  <c r="E3" i="2"/>
  <c r="E6" i="2" s="1"/>
  <c r="G3" i="2"/>
  <c r="G4" i="2" s="1"/>
  <c r="S12" i="2"/>
  <c r="S11" i="2"/>
  <c r="T20" i="2"/>
  <c r="S19" i="2"/>
  <c r="K3" i="2"/>
  <c r="Z5" i="2"/>
  <c r="A5" i="2"/>
  <c r="X5" i="2"/>
  <c r="I14" i="2"/>
  <c r="Z15" i="2"/>
  <c r="H15" i="2"/>
  <c r="G15" i="2"/>
  <c r="F15" i="2"/>
  <c r="E15" i="2"/>
  <c r="D15" i="2"/>
  <c r="A15" i="2"/>
  <c r="Y7" i="2"/>
  <c r="D7" i="2"/>
  <c r="A7" i="2"/>
  <c r="O14" i="2"/>
  <c r="T3" i="2"/>
  <c r="S13" i="2"/>
  <c r="S5" i="2"/>
  <c r="Z14" i="2"/>
  <c r="F14" i="2"/>
  <c r="E14" i="2"/>
  <c r="D14" i="2"/>
  <c r="G14" i="2"/>
  <c r="H14" i="2"/>
  <c r="A14" i="2"/>
  <c r="F6" i="2"/>
  <c r="A6" i="2"/>
  <c r="T5" i="2"/>
  <c r="X19" i="2"/>
  <c r="R13" i="2"/>
  <c r="F13" i="2"/>
  <c r="H13" i="2"/>
  <c r="G13" i="2"/>
  <c r="E13" i="2"/>
  <c r="D13" i="2"/>
  <c r="A13" i="2"/>
  <c r="L20" i="2"/>
  <c r="H20" i="2"/>
  <c r="G20" i="2"/>
  <c r="F20" i="2"/>
  <c r="E20" i="2"/>
  <c r="D20" i="2"/>
  <c r="A20" i="2"/>
  <c r="K12" i="2"/>
  <c r="H12" i="2"/>
  <c r="G12" i="2"/>
  <c r="F12" i="2"/>
  <c r="E12" i="2"/>
  <c r="D12" i="2"/>
  <c r="A12" i="2"/>
  <c r="S18" i="2"/>
  <c r="S10" i="2"/>
  <c r="U17" i="2"/>
  <c r="X17" i="2"/>
  <c r="O19" i="2"/>
  <c r="E19" i="2"/>
  <c r="D19" i="2"/>
  <c r="F19" i="2"/>
  <c r="H19" i="2"/>
  <c r="G19" i="2"/>
  <c r="A19" i="2"/>
  <c r="O11" i="2"/>
  <c r="E11" i="2"/>
  <c r="D11" i="2"/>
  <c r="F11" i="2"/>
  <c r="H11" i="2"/>
  <c r="G11" i="2"/>
  <c r="A11" i="2"/>
  <c r="R16" i="2"/>
  <c r="S17" i="2"/>
  <c r="S9" i="2"/>
  <c r="U15" i="2"/>
  <c r="X11" i="2"/>
  <c r="J18" i="2"/>
  <c r="H18" i="2"/>
  <c r="G18" i="2"/>
  <c r="F18" i="2"/>
  <c r="E18" i="2"/>
  <c r="D18" i="2"/>
  <c r="A18" i="2"/>
  <c r="K10" i="2"/>
  <c r="H10" i="2"/>
  <c r="G10" i="2"/>
  <c r="F10" i="2"/>
  <c r="E10" i="2"/>
  <c r="D10" i="2"/>
  <c r="A10" i="2"/>
  <c r="L14" i="2"/>
  <c r="R14" i="2"/>
  <c r="S16" i="2"/>
  <c r="S8" i="2"/>
  <c r="T9" i="2"/>
  <c r="U9" i="2"/>
  <c r="R17" i="2"/>
  <c r="G17" i="2"/>
  <c r="F17" i="2"/>
  <c r="E17" i="2"/>
  <c r="H17" i="2"/>
  <c r="D17" i="2"/>
  <c r="A17" i="2"/>
  <c r="Y9" i="2"/>
  <c r="G9" i="2"/>
  <c r="F9" i="2"/>
  <c r="E9" i="2"/>
  <c r="D9" i="2"/>
  <c r="H9" i="2"/>
  <c r="A9" i="2"/>
  <c r="R8" i="2"/>
  <c r="S15" i="2"/>
  <c r="S7" i="2"/>
  <c r="K16" i="2"/>
  <c r="D16" i="2"/>
  <c r="H16" i="2"/>
  <c r="G16" i="2"/>
  <c r="F16" i="2"/>
  <c r="E16" i="2"/>
  <c r="A16" i="2"/>
  <c r="Y8" i="2"/>
  <c r="D8" i="2"/>
  <c r="H8" i="2"/>
  <c r="G8" i="2"/>
  <c r="F8" i="2"/>
  <c r="E8" i="2"/>
  <c r="A8" i="2"/>
  <c r="S3" i="2"/>
  <c r="S14" i="2"/>
  <c r="S6" i="2"/>
  <c r="T15" i="2"/>
  <c r="T7" i="2"/>
  <c r="R6" i="2"/>
  <c r="O20" i="2"/>
  <c r="L18" i="2"/>
  <c r="L10" i="2"/>
  <c r="O18" i="2"/>
  <c r="O10" i="2"/>
  <c r="R20" i="2"/>
  <c r="R12" i="2"/>
  <c r="U13" i="2"/>
  <c r="X15" i="2"/>
  <c r="X6" i="2"/>
  <c r="Y15" i="2"/>
  <c r="Y5" i="2"/>
  <c r="Z13" i="2"/>
  <c r="L17" i="2"/>
  <c r="L9" i="2"/>
  <c r="O17" i="2"/>
  <c r="O9" i="2"/>
  <c r="R19" i="2"/>
  <c r="R11" i="2"/>
  <c r="U20" i="2"/>
  <c r="U12" i="2"/>
  <c r="X14" i="2"/>
  <c r="Y3" i="2"/>
  <c r="Y14" i="2"/>
  <c r="Z20" i="2"/>
  <c r="Z12" i="2"/>
  <c r="L12" i="2"/>
  <c r="L16" i="2"/>
  <c r="L8" i="2"/>
  <c r="O16" i="2"/>
  <c r="O8" i="2"/>
  <c r="R18" i="2"/>
  <c r="R10" i="2"/>
  <c r="U19" i="2"/>
  <c r="U11" i="2"/>
  <c r="X13" i="2"/>
  <c r="Z3" i="2"/>
  <c r="Y13" i="2"/>
  <c r="Z19" i="2"/>
  <c r="Z11" i="2"/>
  <c r="O12" i="2"/>
  <c r="L15" i="2"/>
  <c r="L6" i="2"/>
  <c r="O15" i="2"/>
  <c r="R9" i="2"/>
  <c r="U18" i="2"/>
  <c r="U10" i="2"/>
  <c r="X20" i="2"/>
  <c r="X12" i="2"/>
  <c r="Y20" i="2"/>
  <c r="Y12" i="2"/>
  <c r="Z18" i="2"/>
  <c r="Z10" i="2"/>
  <c r="Z9" i="2"/>
  <c r="L13" i="2"/>
  <c r="O13" i="2"/>
  <c r="R15" i="2"/>
  <c r="U16" i="2"/>
  <c r="U8" i="2"/>
  <c r="X18" i="2"/>
  <c r="X10" i="2"/>
  <c r="Y18" i="2"/>
  <c r="Y10" i="2"/>
  <c r="Z16" i="2"/>
  <c r="Z8" i="2"/>
  <c r="L19" i="2"/>
  <c r="L11" i="2"/>
  <c r="U14" i="2"/>
  <c r="X16" i="2"/>
  <c r="X8" i="2"/>
  <c r="Y16" i="2"/>
  <c r="Z4" i="2"/>
  <c r="R7" i="2"/>
  <c r="L7" i="2"/>
  <c r="X7" i="2"/>
  <c r="Z7" i="2"/>
  <c r="Y6" i="2"/>
  <c r="Z6" i="2"/>
  <c r="R5" i="2"/>
  <c r="J3" i="2"/>
  <c r="K18" i="2"/>
  <c r="J10" i="2"/>
  <c r="I10" i="2"/>
  <c r="I11" i="2"/>
  <c r="I17" i="2"/>
  <c r="I18" i="2"/>
  <c r="I19" i="2"/>
  <c r="I7" i="2"/>
  <c r="I15" i="2"/>
  <c r="I8" i="2"/>
  <c r="I16" i="2"/>
  <c r="I12" i="2"/>
  <c r="I20" i="2"/>
  <c r="I13" i="2"/>
  <c r="I6" i="2"/>
  <c r="I5" i="2"/>
  <c r="D6" i="2" l="1"/>
  <c r="E4" i="2"/>
  <c r="E7" i="2"/>
  <c r="H5" i="2"/>
  <c r="D5" i="2"/>
  <c r="H6" i="2"/>
  <c r="H7" i="2"/>
  <c r="F5" i="2"/>
  <c r="G6" i="2"/>
  <c r="F7" i="2"/>
  <c r="E5" i="2"/>
  <c r="G7" i="2"/>
  <c r="G5" i="2"/>
  <c r="C4" i="2"/>
  <c r="C5" i="2"/>
  <c r="C6" i="2"/>
  <c r="C7" i="2"/>
  <c r="C8" i="2"/>
  <c r="C9" i="2"/>
  <c r="C10" i="2"/>
  <c r="C11" i="2"/>
  <c r="C12" i="2"/>
  <c r="C13" i="2"/>
  <c r="C14" i="2"/>
  <c r="C15" i="2"/>
  <c r="C16" i="2"/>
  <c r="C17" i="2"/>
  <c r="C18" i="2"/>
  <c r="C19" i="2"/>
  <c r="C20" i="2"/>
  <c r="C3" i="2" l="1"/>
  <c r="E63" i="1" l="1"/>
  <c r="C63" i="1" s="1"/>
  <c r="E62" i="1"/>
  <c r="C62" i="1" s="1"/>
  <c r="E60" i="1"/>
  <c r="C60" i="1" s="1"/>
  <c r="E59" i="1"/>
  <c r="C59" i="1" s="1"/>
  <c r="E65" i="1"/>
  <c r="C65" i="1" s="1"/>
  <c r="E64" i="1"/>
  <c r="C64" i="1" s="1"/>
  <c r="E61" i="1"/>
  <c r="C61" i="1" s="1"/>
  <c r="E39" i="1"/>
  <c r="C39" i="1" s="1"/>
  <c r="E38" i="1"/>
  <c r="C38" i="1" s="1"/>
  <c r="E37" i="1"/>
  <c r="C37" i="1" s="1"/>
  <c r="E43" i="1"/>
  <c r="C43" i="1" s="1"/>
  <c r="E42" i="1"/>
  <c r="C42" i="1" s="1"/>
  <c r="E41" i="1"/>
  <c r="C41" i="1" s="1"/>
  <c r="E40" i="1"/>
  <c r="C40" i="1" s="1"/>
  <c r="E36" i="1"/>
  <c r="C36" i="1" s="1"/>
  <c r="C17" i="1"/>
  <c r="C16" i="1"/>
  <c r="C15" i="1"/>
  <c r="C14" i="1"/>
  <c r="C13" i="1"/>
  <c r="C12" i="1"/>
  <c r="C11" i="1"/>
  <c r="E50" i="1" l="1"/>
  <c r="D99" i="1" l="1"/>
  <c r="E69" i="1"/>
  <c r="C69" i="1" s="1"/>
  <c r="E68" i="1"/>
  <c r="C68" i="1" s="1"/>
  <c r="E67" i="1"/>
  <c r="C67" i="1" s="1"/>
  <c r="E66" i="1"/>
  <c r="C66" i="1" s="1"/>
  <c r="E49" i="1"/>
  <c r="C49" i="1" s="1"/>
  <c r="E48" i="1"/>
  <c r="C48" i="1" s="1"/>
  <c r="E47" i="1"/>
  <c r="C47" i="1" s="1"/>
  <c r="E46" i="1"/>
  <c r="C46" i="1" s="1"/>
  <c r="E45" i="1"/>
  <c r="C45" i="1" s="1"/>
  <c r="E44" i="1"/>
  <c r="C44" i="1" s="1"/>
  <c r="E58" i="1"/>
  <c r="C58" i="1" s="1"/>
  <c r="E35" i="1"/>
  <c r="C35" i="1" s="1"/>
  <c r="F91" i="1"/>
  <c r="D87" i="1"/>
  <c r="F82" i="1"/>
  <c r="D78" i="1"/>
  <c r="F70" i="1"/>
  <c r="D89" i="1" s="1"/>
  <c r="C50" i="1"/>
  <c r="C70" i="1" l="1"/>
  <c r="C52" i="1"/>
  <c r="D88" i="1"/>
  <c r="D91" i="1"/>
  <c r="H91" i="1" s="1"/>
  <c r="D82" i="1"/>
  <c r="H82" i="1" s="1"/>
  <c r="C133" i="1" l="1"/>
  <c r="C112" i="1"/>
  <c r="C24" i="1" l="1"/>
  <c r="C25" i="1"/>
  <c r="C19" i="1"/>
  <c r="C20" i="1"/>
  <c r="C21" i="1"/>
  <c r="C22" i="1"/>
  <c r="C23" i="1"/>
  <c r="C18" i="1"/>
  <c r="C26" i="1" l="1"/>
  <c r="E72" i="1" l="1"/>
  <c r="D98" i="1"/>
  <c r="D100" i="1" s="1"/>
  <c r="L4" i="2" l="1"/>
  <c r="Q4" i="2"/>
  <c r="R4" i="2"/>
  <c r="I4" i="2"/>
  <c r="X4" i="2"/>
  <c r="P4" i="2"/>
  <c r="O4" i="2"/>
  <c r="O5" i="2" s="1"/>
  <c r="O6" i="2" s="1"/>
  <c r="O7" i="2" s="1"/>
  <c r="U4" i="2"/>
  <c r="U5" i="2" s="1"/>
  <c r="U6" i="2" s="1"/>
  <c r="U7" i="2" s="1"/>
</calcChain>
</file>

<file path=xl/sharedStrings.xml><?xml version="1.0" encoding="utf-8"?>
<sst xmlns="http://schemas.openxmlformats.org/spreadsheetml/2006/main" count="187" uniqueCount="93">
  <si>
    <t>■経費使用明細書　【過労運転防止のための先進的な取り組みに対する支援に限る】</t>
    <phoneticPr fontId="3"/>
  </si>
  <si>
    <t>第１の２号様式（その２）</t>
    <phoneticPr fontId="3"/>
  </si>
  <si>
    <t>この色のセルに必要事項をご入力ください。</t>
    <rPh sb="2" eb="3">
      <t>イロ</t>
    </rPh>
    <rPh sb="7" eb="9">
      <t>ヒツヨウ</t>
    </rPh>
    <rPh sb="9" eb="11">
      <t>ジコウ</t>
    </rPh>
    <rPh sb="13" eb="15">
      <t>ニュウリョク</t>
    </rPh>
    <phoneticPr fontId="3"/>
  </si>
  <si>
    <t>色のセルに必要事項を選択してください。</t>
    <rPh sb="0" eb="1">
      <t>イロ</t>
    </rPh>
    <rPh sb="5" eb="7">
      <t>ヒツヨウ</t>
    </rPh>
    <rPh sb="7" eb="9">
      <t>ジコウ</t>
    </rPh>
    <rPh sb="10" eb="12">
      <t>センタク</t>
    </rPh>
    <phoneticPr fontId="3"/>
  </si>
  <si>
    <t>業態</t>
    <rPh sb="0" eb="2">
      <t>ギョウタイ</t>
    </rPh>
    <phoneticPr fontId="3"/>
  </si>
  <si>
    <t>貨物</t>
    <rPh sb="0" eb="2">
      <t>カモツ</t>
    </rPh>
    <phoneticPr fontId="3"/>
  </si>
  <si>
    <t>乗合</t>
    <rPh sb="0" eb="2">
      <t>ノリアイ</t>
    </rPh>
    <phoneticPr fontId="3"/>
  </si>
  <si>
    <t>貸切</t>
    <rPh sb="0" eb="2">
      <t>カシキリ</t>
    </rPh>
    <phoneticPr fontId="3"/>
  </si>
  <si>
    <t>特定（バス）</t>
    <rPh sb="0" eb="2">
      <t>トクテイ</t>
    </rPh>
    <phoneticPr fontId="3"/>
  </si>
  <si>
    <t>乗用（タクシー・ハイヤー）</t>
    <rPh sb="0" eb="2">
      <t>ジョウヨウ</t>
    </rPh>
    <phoneticPr fontId="3"/>
  </si>
  <si>
    <t>経費（円：税抜き）</t>
    <rPh sb="3" eb="4">
      <t>エン</t>
    </rPh>
    <phoneticPr fontId="3"/>
  </si>
  <si>
    <t>経 費 使 用 明 細 書</t>
  </si>
  <si>
    <t>機　器　名</t>
    <phoneticPr fontId="3"/>
  </si>
  <si>
    <t>台数</t>
    <phoneticPr fontId="3"/>
  </si>
  <si>
    <t>単価（円：税抜き）</t>
    <phoneticPr fontId="3"/>
  </si>
  <si>
    <t>←1台当たりの単価をご記入ください。</t>
    <phoneticPr fontId="3"/>
  </si>
  <si>
    <t>合計</t>
    <rPh sb="0" eb="2">
      <t>ゴウケイ</t>
    </rPh>
    <phoneticPr fontId="3"/>
  </si>
  <si>
    <t>上記で、「運行中における運転者の疲労状態を測定する機器」または、「運行中の運行管理機器」を選択された方は、以下もご選択ください。</t>
    <rPh sb="0" eb="2">
      <t>ジョウキ</t>
    </rPh>
    <rPh sb="45" eb="47">
      <t>センタク</t>
    </rPh>
    <rPh sb="50" eb="51">
      <t>カタ</t>
    </rPh>
    <rPh sb="53" eb="55">
      <t>イカ</t>
    </rPh>
    <rPh sb="57" eb="59">
      <t>センタク</t>
    </rPh>
    <phoneticPr fontId="3"/>
  </si>
  <si>
    <t>※下記機器の経費は上記には記載しないでください。</t>
    <phoneticPr fontId="3"/>
  </si>
  <si>
    <t>対象となる機器名を選択してください。</t>
    <phoneticPr fontId="3"/>
  </si>
  <si>
    <t>車載器の補助対象経費</t>
    <phoneticPr fontId="3"/>
  </si>
  <si>
    <t>導入台数</t>
  </si>
  <si>
    <t>台</t>
    <rPh sb="0" eb="1">
      <t>ダイ</t>
    </rPh>
    <phoneticPr fontId="3"/>
  </si>
  <si>
    <t>メモリーカード</t>
    <phoneticPr fontId="3"/>
  </si>
  <si>
    <t>事務所機器の補助対象経費</t>
    <phoneticPr fontId="3"/>
  </si>
  <si>
    <t>導入に係る合計（補助対象経費：円）</t>
    <rPh sb="15" eb="16">
      <t>エン</t>
    </rPh>
    <phoneticPr fontId="3"/>
  </si>
  <si>
    <t>円</t>
    <rPh sb="0" eb="1">
      <t>エン</t>
    </rPh>
    <phoneticPr fontId="3"/>
  </si>
  <si>
    <t>※申請時は上記をご入力ください。</t>
    <rPh sb="1" eb="4">
      <t>シンセイジ</t>
    </rPh>
    <rPh sb="5" eb="7">
      <t>ジョウキ</t>
    </rPh>
    <rPh sb="9" eb="11">
      <t>ニュウリョク</t>
    </rPh>
    <phoneticPr fontId="3"/>
  </si>
  <si>
    <t>※経費使用明細書の根拠となる内訳書を添付してください。</t>
    <phoneticPr fontId="3"/>
  </si>
  <si>
    <t>【車載器の補助対象経費の算出】</t>
    <rPh sb="5" eb="7">
      <t>ホジョ</t>
    </rPh>
    <rPh sb="7" eb="9">
      <t>タイショウ</t>
    </rPh>
    <rPh sb="9" eb="11">
      <t>ケイヒ</t>
    </rPh>
    <rPh sb="12" eb="14">
      <t>サンシュツ</t>
    </rPh>
    <phoneticPr fontId="3"/>
  </si>
  <si>
    <t>台数：</t>
    <rPh sb="0" eb="2">
      <t>ダイスウ</t>
    </rPh>
    <phoneticPr fontId="3"/>
  </si>
  <si>
    <t>補助対象経費1台分の合計：</t>
    <rPh sb="7" eb="8">
      <t>ダイ</t>
    </rPh>
    <phoneticPr fontId="3"/>
  </si>
  <si>
    <t>補助率（補助対象経費1台分の合計×1/2）：</t>
    <phoneticPr fontId="3"/>
  </si>
  <si>
    <t>補助金交付申請額の上限：</t>
    <rPh sb="0" eb="3">
      <t>ホジョキン</t>
    </rPh>
    <rPh sb="3" eb="5">
      <t>コウフ</t>
    </rPh>
    <rPh sb="5" eb="7">
      <t>シンセイ</t>
    </rPh>
    <rPh sb="7" eb="8">
      <t>ガク</t>
    </rPh>
    <rPh sb="9" eb="11">
      <t>ジョウゲン</t>
    </rPh>
    <phoneticPr fontId="3"/>
  </si>
  <si>
    <t>適用される補助金交付申請額：</t>
    <rPh sb="0" eb="2">
      <t>テキヨウ</t>
    </rPh>
    <phoneticPr fontId="3"/>
  </si>
  <si>
    <t>円　　　　　×</t>
    <rPh sb="0" eb="1">
      <t>エン</t>
    </rPh>
    <phoneticPr fontId="3"/>
  </si>
  <si>
    <t>台　　　　＝</t>
    <rPh sb="0" eb="1">
      <t>ダイ</t>
    </rPh>
    <phoneticPr fontId="3"/>
  </si>
  <si>
    <t>※１　消費税は含まずに算出してください。</t>
    <phoneticPr fontId="3"/>
  </si>
  <si>
    <t>※２　補助金申請額の算出において、100円未満の端数が発生した場合には、100円未満の金額を切り捨てて計算します。</t>
    <rPh sb="51" eb="53">
      <t>ケイサン</t>
    </rPh>
    <phoneticPr fontId="3"/>
  </si>
  <si>
    <t>※３　上限を超えた場合は、上限額が適用されます。</t>
    <phoneticPr fontId="3"/>
  </si>
  <si>
    <t>【事務所機器の補助対象経費の算出】</t>
    <rPh sb="7" eb="9">
      <t>ホジョ</t>
    </rPh>
    <rPh sb="9" eb="11">
      <t>タイショウ</t>
    </rPh>
    <rPh sb="11" eb="13">
      <t>ケイヒ</t>
    </rPh>
    <rPh sb="14" eb="16">
      <t>サンシュツ</t>
    </rPh>
    <phoneticPr fontId="3"/>
  </si>
  <si>
    <t>【補助金交付申請額】</t>
    <phoneticPr fontId="3"/>
  </si>
  <si>
    <t>補助率（補助対象経費合計×1/2）：</t>
    <phoneticPr fontId="3"/>
  </si>
  <si>
    <t>上限：</t>
    <rPh sb="0" eb="2">
      <t>ジョウゲン</t>
    </rPh>
    <phoneticPr fontId="3"/>
  </si>
  <si>
    <t>【補助金交付申請額（合計:円）】</t>
    <phoneticPr fontId="3"/>
  </si>
  <si>
    <t>・補助申請者がリース事業者の場合：貸渡し先運送事業者名</t>
    <phoneticPr fontId="3"/>
  </si>
  <si>
    <t>（　                                　　　　　　　　　　　　）</t>
    <phoneticPr fontId="3"/>
  </si>
  <si>
    <t>車載器　　該当する箇所を選択して下さい。</t>
    <phoneticPr fontId="3"/>
  </si>
  <si>
    <t>営業所</t>
  </si>
  <si>
    <t>取付ける車両の
登録番号※</t>
    <phoneticPr fontId="3"/>
  </si>
  <si>
    <t>メーカー</t>
  </si>
  <si>
    <t>型　　式</t>
  </si>
  <si>
    <t>製品番号
（シリアル）等</t>
    <phoneticPr fontId="3"/>
  </si>
  <si>
    <t>※乗合バス事業、貸切バス事業又は特定バス事業の事業を複数営んでいる場合は、登録番号の後に（乗）、（貸）又は（特）を記載すること。</t>
    <phoneticPr fontId="3"/>
  </si>
  <si>
    <t>事業所用機器　　該当する箇所を選択して下さい。</t>
    <rPh sb="15" eb="17">
      <t>センタク</t>
    </rPh>
    <phoneticPr fontId="3"/>
  </si>
  <si>
    <t>メーカー</t>
    <phoneticPr fontId="3"/>
  </si>
  <si>
    <t>整備地域の営業所名及び各営業所の届出（認定）車両数</t>
    <phoneticPr fontId="3"/>
  </si>
  <si>
    <t>営業所</t>
    <phoneticPr fontId="3"/>
  </si>
  <si>
    <t>届出（認定）車両数</t>
    <phoneticPr fontId="3"/>
  </si>
  <si>
    <t>両</t>
    <rPh sb="0" eb="1">
      <t>リョウ</t>
    </rPh>
    <phoneticPr fontId="3"/>
  </si>
  <si>
    <t>申請番号</t>
    <rPh sb="0" eb="4">
      <t>シンセイバンゴウ</t>
    </rPh>
    <phoneticPr fontId="3"/>
  </si>
  <si>
    <t>営業所</t>
    <rPh sb="0" eb="3">
      <t>エイギョウショ</t>
    </rPh>
    <phoneticPr fontId="3"/>
  </si>
  <si>
    <t>台数</t>
    <rPh sb="0" eb="2">
      <t>ダイスウ</t>
    </rPh>
    <phoneticPr fontId="3"/>
  </si>
  <si>
    <t>ＩＴを活用した遠隔地における点呼機器メーカー</t>
    <rPh sb="14" eb="16">
      <t>テンコ</t>
    </rPh>
    <rPh sb="16" eb="18">
      <t>キキ</t>
    </rPh>
    <phoneticPr fontId="16"/>
  </si>
  <si>
    <t>ＩＴを活用した遠隔地における点呼機器
車載器数</t>
    <rPh sb="14" eb="16">
      <t>テンコ</t>
    </rPh>
    <rPh sb="16" eb="18">
      <t>キキ</t>
    </rPh>
    <rPh sb="19" eb="22">
      <t>シャサイキ</t>
    </rPh>
    <rPh sb="22" eb="23">
      <t>スウ</t>
    </rPh>
    <phoneticPr fontId="16"/>
  </si>
  <si>
    <t>ＩＴを活用した遠隔地における点呼機器事務所用機器数</t>
    <rPh sb="14" eb="16">
      <t>テンコ</t>
    </rPh>
    <rPh sb="16" eb="18">
      <t>キキ</t>
    </rPh>
    <rPh sb="18" eb="20">
      <t>ジム</t>
    </rPh>
    <rPh sb="20" eb="22">
      <t>ショヨウ</t>
    </rPh>
    <rPh sb="22" eb="24">
      <t>キキ</t>
    </rPh>
    <rPh sb="24" eb="25">
      <t>スウ</t>
    </rPh>
    <phoneticPr fontId="16"/>
  </si>
  <si>
    <t>遠隔点呼機器メーカー</t>
    <rPh sb="2" eb="4">
      <t>テンコ</t>
    </rPh>
    <rPh sb="4" eb="6">
      <t>キキ</t>
    </rPh>
    <phoneticPr fontId="16"/>
  </si>
  <si>
    <t>遠隔点呼機器
車載器数</t>
    <rPh sb="0" eb="2">
      <t>エンカク</t>
    </rPh>
    <rPh sb="2" eb="4">
      <t>テンコ</t>
    </rPh>
    <rPh sb="4" eb="6">
      <t>キキ</t>
    </rPh>
    <rPh sb="7" eb="10">
      <t>シャサイキ</t>
    </rPh>
    <rPh sb="10" eb="11">
      <t>スウ</t>
    </rPh>
    <phoneticPr fontId="16"/>
  </si>
  <si>
    <t>遠隔点呼機器事務所用機器数</t>
    <rPh sb="0" eb="2">
      <t>エンカク</t>
    </rPh>
    <rPh sb="2" eb="4">
      <t>テンコ</t>
    </rPh>
    <rPh sb="4" eb="6">
      <t>キキ</t>
    </rPh>
    <rPh sb="6" eb="8">
      <t>ジム</t>
    </rPh>
    <rPh sb="8" eb="10">
      <t>ショヨウ</t>
    </rPh>
    <rPh sb="10" eb="12">
      <t>キキ</t>
    </rPh>
    <rPh sb="12" eb="13">
      <t>スウ</t>
    </rPh>
    <phoneticPr fontId="16"/>
  </si>
  <si>
    <t>自動点呼機器メーカー</t>
    <phoneticPr fontId="16"/>
  </si>
  <si>
    <t>自動点呼機器
車載器数</t>
    <rPh sb="0" eb="2">
      <t>ジドウ</t>
    </rPh>
    <rPh sb="2" eb="4">
      <t>テンコ</t>
    </rPh>
    <rPh sb="4" eb="6">
      <t>キキ</t>
    </rPh>
    <rPh sb="7" eb="10">
      <t>シャサイキ</t>
    </rPh>
    <rPh sb="10" eb="11">
      <t>スウ</t>
    </rPh>
    <phoneticPr fontId="16"/>
  </si>
  <si>
    <t>自動点呼機器事務所用機器数</t>
    <rPh sb="0" eb="2">
      <t>ジドウ</t>
    </rPh>
    <rPh sb="2" eb="4">
      <t>テンコ</t>
    </rPh>
    <rPh sb="4" eb="6">
      <t>キキ</t>
    </rPh>
    <rPh sb="6" eb="8">
      <t>ジム</t>
    </rPh>
    <rPh sb="8" eb="10">
      <t>ショヨウ</t>
    </rPh>
    <rPh sb="10" eb="12">
      <t>キキ</t>
    </rPh>
    <rPh sb="12" eb="13">
      <t>スウ</t>
    </rPh>
    <phoneticPr fontId="16"/>
  </si>
  <si>
    <t>運行中における運転者の疲労状態を測定する機器メーカー</t>
    <phoneticPr fontId="16"/>
  </si>
  <si>
    <t>運行中における運転者の疲労状態を測定する機器
車載器数</t>
    <rPh sb="0" eb="2">
      <t>ウンコウ</t>
    </rPh>
    <rPh sb="2" eb="3">
      <t>チュウ</t>
    </rPh>
    <rPh sb="7" eb="10">
      <t>ウンテンシャ</t>
    </rPh>
    <rPh sb="11" eb="13">
      <t>ヒロウ</t>
    </rPh>
    <rPh sb="13" eb="15">
      <t>ジョウタイ</t>
    </rPh>
    <rPh sb="16" eb="18">
      <t>ソクテイ</t>
    </rPh>
    <rPh sb="20" eb="22">
      <t>キキ</t>
    </rPh>
    <rPh sb="23" eb="26">
      <t>シャサイキ</t>
    </rPh>
    <rPh sb="26" eb="27">
      <t>スウ</t>
    </rPh>
    <phoneticPr fontId="16"/>
  </si>
  <si>
    <t>運行中における運転者の疲労状態を測定する機器事務所用機器数</t>
    <rPh sb="0" eb="2">
      <t>ウンコウ</t>
    </rPh>
    <rPh sb="2" eb="3">
      <t>チュウ</t>
    </rPh>
    <rPh sb="7" eb="10">
      <t>ウンテンシャ</t>
    </rPh>
    <rPh sb="11" eb="13">
      <t>ヒロウ</t>
    </rPh>
    <rPh sb="13" eb="15">
      <t>ジョウタイ</t>
    </rPh>
    <rPh sb="16" eb="18">
      <t>ソクテイ</t>
    </rPh>
    <rPh sb="20" eb="22">
      <t>キキ</t>
    </rPh>
    <rPh sb="22" eb="24">
      <t>ジム</t>
    </rPh>
    <rPh sb="24" eb="26">
      <t>ショヨウ</t>
    </rPh>
    <rPh sb="26" eb="28">
      <t>キキ</t>
    </rPh>
    <rPh sb="28" eb="29">
      <t>スウ</t>
    </rPh>
    <phoneticPr fontId="16"/>
  </si>
  <si>
    <t>休息期間中における運転者の睡眠状態を測定する機器メーカー</t>
    <phoneticPr fontId="16"/>
  </si>
  <si>
    <t>休息期間中における運転者の睡眠状態を測定する機器
車載器数</t>
    <rPh sb="0" eb="2">
      <t>キュウソク</t>
    </rPh>
    <rPh sb="2" eb="4">
      <t>キカン</t>
    </rPh>
    <rPh sb="4" eb="5">
      <t>チュウ</t>
    </rPh>
    <rPh sb="9" eb="12">
      <t>ウンテンシャ</t>
    </rPh>
    <rPh sb="13" eb="15">
      <t>スイミン</t>
    </rPh>
    <rPh sb="15" eb="17">
      <t>ジョウタイ</t>
    </rPh>
    <rPh sb="18" eb="20">
      <t>ソクテイ</t>
    </rPh>
    <rPh sb="22" eb="24">
      <t>キキ</t>
    </rPh>
    <rPh sb="25" eb="28">
      <t>シャサイキ</t>
    </rPh>
    <rPh sb="28" eb="29">
      <t>スウ</t>
    </rPh>
    <phoneticPr fontId="16"/>
  </si>
  <si>
    <t>休息期間中における運転者の睡眠状態を測定する機器事務所用機器数</t>
    <rPh sb="0" eb="2">
      <t>キュウソク</t>
    </rPh>
    <rPh sb="2" eb="4">
      <t>キカン</t>
    </rPh>
    <rPh sb="4" eb="5">
      <t>チュウ</t>
    </rPh>
    <rPh sb="9" eb="12">
      <t>ウンテンシャ</t>
    </rPh>
    <rPh sb="13" eb="15">
      <t>スイミン</t>
    </rPh>
    <rPh sb="15" eb="17">
      <t>ジョウタイ</t>
    </rPh>
    <rPh sb="18" eb="20">
      <t>ソクテイ</t>
    </rPh>
    <rPh sb="22" eb="24">
      <t>キキ</t>
    </rPh>
    <rPh sb="24" eb="26">
      <t>ジム</t>
    </rPh>
    <rPh sb="26" eb="28">
      <t>ショヨウ</t>
    </rPh>
    <rPh sb="28" eb="30">
      <t>キキ</t>
    </rPh>
    <rPh sb="30" eb="31">
      <t>スウ</t>
    </rPh>
    <phoneticPr fontId="16"/>
  </si>
  <si>
    <t>運行中の運行管理機器メーカー</t>
    <rPh sb="8" eb="10">
      <t>キキ</t>
    </rPh>
    <phoneticPr fontId="16"/>
  </si>
  <si>
    <t>運行中の運行管理車載器数</t>
    <rPh sb="8" eb="11">
      <t>シャサイキ</t>
    </rPh>
    <rPh sb="11" eb="12">
      <t>スウ</t>
    </rPh>
    <phoneticPr fontId="16"/>
  </si>
  <si>
    <t>運行中の運行管理事務所用機器数</t>
    <rPh sb="8" eb="10">
      <t>ジム</t>
    </rPh>
    <rPh sb="10" eb="12">
      <t>ショヨウ</t>
    </rPh>
    <rPh sb="12" eb="14">
      <t>キキ</t>
    </rPh>
    <rPh sb="14" eb="15">
      <t>スウ</t>
    </rPh>
    <phoneticPr fontId="16"/>
  </si>
  <si>
    <t>・導入した機器に関し、以下の表に記入してください。</t>
    <phoneticPr fontId="3"/>
  </si>
  <si>
    <t>・記入欄が不足する場合は、行を追加して記入すること。また、製品番号等が不明の場合は該当欄を空欄とし、別紙（当該機器を撮影した写真、車載器又はカメラの場合は車両ナンバープレート）を添付してください。</t>
    <rPh sb="65" eb="68">
      <t>シャサイキ</t>
    </rPh>
    <rPh sb="68" eb="69">
      <t>マタ</t>
    </rPh>
    <rPh sb="74" eb="76">
      <t>バアイ</t>
    </rPh>
    <rPh sb="77" eb="79">
      <t>シャリョウ</t>
    </rPh>
    <phoneticPr fontId="3"/>
  </si>
  <si>
    <t>※メモリーカードを購入の際は、
１台当たりの単価と台数欄に枚数をご記入ください。</t>
    <phoneticPr fontId="3"/>
  </si>
  <si>
    <t>※メモリーカードは一体型車載器1台につき2枚まで、
一体型車載器以外は1台につき1枚が補助対象となります。</t>
    <phoneticPr fontId="3"/>
  </si>
  <si>
    <t>機器名</t>
    <rPh sb="0" eb="3">
      <t>キキメイ</t>
    </rPh>
    <phoneticPr fontId="3"/>
  </si>
  <si>
    <t>１．業態および対象経費項目</t>
    <rPh sb="2" eb="4">
      <t>ギョウタイ</t>
    </rPh>
    <rPh sb="7" eb="9">
      <t>タイショウ</t>
    </rPh>
    <rPh sb="9" eb="11">
      <t>ケイヒ</t>
    </rPh>
    <rPh sb="11" eb="13">
      <t>コウモク</t>
    </rPh>
    <phoneticPr fontId="3"/>
  </si>
  <si>
    <t>対象となる経費項目を選択してください</t>
    <rPh sb="7" eb="9">
      <t>コウモク</t>
    </rPh>
    <phoneticPr fontId="3"/>
  </si>
  <si>
    <t>３．補助金交付申請額の算出</t>
    <phoneticPr fontId="3"/>
  </si>
  <si>
    <t>４．補助金交付申請額</t>
    <phoneticPr fontId="3"/>
  </si>
  <si>
    <t xml:space="preserve">５．完了した補助対象事業の概要 </t>
    <phoneticPr fontId="3"/>
  </si>
  <si>
    <t>２．補助対象経費</t>
    <rPh sb="2" eb="4">
      <t>ホジョ</t>
    </rPh>
    <rPh sb="4" eb="6">
      <t>タイショウ</t>
    </rPh>
    <rPh sb="6" eb="8">
      <t>ケイヒ</t>
    </rPh>
    <phoneticPr fontId="3"/>
  </si>
  <si>
    <t>Ver1.01</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</si>
</sst>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0;0;;@"/>
    <numFmt numFmtId="178" formatCode="#,##0.0;[Red]\-#,##0.0"/>
  </numFmts>
  <fonts count="18" x14ac:knownFonts="1">
    <font>
      <sz val="11"/>
      <color theme="1"/>
      <name val="游ゴシック"/>
      <family val="2"/>
      <charset val="128"/>
      <scheme val="minor"/>
    </font>
    <font>
      <sz val="11"/>
      <color theme="1"/>
      <name val="游ゴシック"/>
      <family val="2"/>
      <charset val="128"/>
      <scheme val="minor"/>
    </font>
    <font>
      <b/>
      <sz val="11"/>
      <color theme="1"/>
      <name val="游ゴシック"/>
      <family val="3"/>
      <charset val="128"/>
      <scheme val="minor"/>
    </font>
    <font>
      <sz val="6"/>
      <name val="游ゴシック"/>
      <family val="2"/>
      <charset val="128"/>
      <scheme val="minor"/>
    </font>
    <font>
      <sz val="11"/>
      <color theme="1"/>
      <name val="游ゴシック"/>
      <family val="3"/>
      <charset val="128"/>
      <scheme val="minor"/>
    </font>
    <font>
      <b/>
      <sz val="11"/>
      <color rgb="FFFF0000"/>
      <name val="游ゴシック"/>
      <family val="3"/>
      <charset val="128"/>
      <scheme val="minor"/>
    </font>
    <font>
      <sz val="11"/>
      <name val="游ゴシック"/>
      <family val="3"/>
      <charset val="128"/>
      <scheme val="minor"/>
    </font>
    <font>
      <sz val="16"/>
      <color theme="1"/>
      <name val="游ゴシック"/>
      <family val="3"/>
      <charset val="128"/>
      <scheme val="minor"/>
    </font>
    <font>
      <b/>
      <sz val="16"/>
      <color theme="1"/>
      <name val="游ゴシック"/>
      <family val="3"/>
      <charset val="128"/>
      <scheme val="minor"/>
    </font>
    <font>
      <b/>
      <sz val="11"/>
      <color rgb="FF000000"/>
      <name val="游ゴシック"/>
      <family val="3"/>
      <charset val="128"/>
      <scheme val="minor"/>
    </font>
    <font>
      <sz val="11"/>
      <color rgb="FF000000"/>
      <name val="游ゴシック"/>
      <family val="3"/>
      <charset val="128"/>
      <scheme val="minor"/>
    </font>
    <font>
      <sz val="16"/>
      <color rgb="FFFF0000"/>
      <name val="游ゴシック"/>
      <family val="3"/>
      <charset val="128"/>
      <scheme val="minor"/>
    </font>
    <font>
      <b/>
      <sz val="16"/>
      <color rgb="FF000000"/>
      <name val="游ゴシック"/>
      <family val="3"/>
      <charset val="128"/>
      <scheme val="minor"/>
    </font>
    <font>
      <sz val="16"/>
      <color rgb="FF000000"/>
      <name val="游ゴシック"/>
      <family val="3"/>
      <charset val="128"/>
      <scheme val="minor"/>
    </font>
    <font>
      <b/>
      <sz val="16"/>
      <color rgb="FFFF0000"/>
      <name val="游ゴシック"/>
      <family val="3"/>
      <charset val="128"/>
      <scheme val="minor"/>
    </font>
    <font>
      <sz val="11"/>
      <color rgb="FFFF0000"/>
      <name val="游ゴシック"/>
      <family val="3"/>
      <charset val="128"/>
      <scheme val="minor"/>
    </font>
    <font>
      <sz val="6"/>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theme="7" tint="0.79998168889431442"/>
        <bgColor indexed="64"/>
      </patternFill>
    </fill>
    <fill>
      <patternFill patternType="solid">
        <fgColor theme="7" tint="0.59999389629810485"/>
        <bgColor indexed="64"/>
      </patternFill>
    </fill>
    <fill>
      <patternFill patternType="solid">
        <fgColor rgb="FFFFC000"/>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rgb="FFCCFFCC"/>
        <bgColor indexed="64"/>
      </patternFill>
    </fill>
  </fills>
  <borders count="39">
    <border>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thin">
        <color indexed="64"/>
      </left>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bottom/>
      <diagonal/>
    </border>
    <border>
      <left/>
      <right style="medium">
        <color indexed="64"/>
      </right>
      <top/>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30">
    <xf numFmtId="0" fontId="0" fillId="0" borderId="0" xfId="0">
      <alignment vertical="center"/>
    </xf>
    <xf numFmtId="0" fontId="2" fillId="0" borderId="0" xfId="0" applyFont="1" applyAlignment="1">
      <alignment horizontal="right" vertical="center"/>
    </xf>
    <xf numFmtId="0" fontId="5" fillId="0" borderId="0" xfId="0" applyFont="1" applyAlignment="1">
      <alignment horizontal="center" vertical="center"/>
    </xf>
    <xf numFmtId="0" fontId="4" fillId="0" borderId="0" xfId="0" applyFont="1" applyAlignment="1">
      <alignment horizontal="center" vertical="center" shrinkToFit="1"/>
    </xf>
    <xf numFmtId="0" fontId="6" fillId="0" borderId="0" xfId="0" applyFont="1" applyAlignment="1">
      <alignment horizontal="center" vertical="center"/>
    </xf>
    <xf numFmtId="38" fontId="4" fillId="0" borderId="0" xfId="1" applyFont="1" applyFill="1" applyBorder="1" applyProtection="1">
      <alignment vertical="center"/>
    </xf>
    <xf numFmtId="0" fontId="2" fillId="0" borderId="0" xfId="0" applyFont="1" applyAlignment="1">
      <alignment horizontal="left" vertical="center"/>
    </xf>
    <xf numFmtId="0" fontId="4" fillId="0" borderId="16" xfId="0" applyFont="1" applyBorder="1" applyAlignment="1">
      <alignment horizontal="center" vertical="center" shrinkToFit="1"/>
    </xf>
    <xf numFmtId="0" fontId="4" fillId="4" borderId="0" xfId="0" applyFont="1" applyFill="1">
      <alignment vertical="center"/>
    </xf>
    <xf numFmtId="0" fontId="9" fillId="0" borderId="0" xfId="0" applyFont="1" applyAlignment="1">
      <alignment vertical="center" wrapText="1"/>
    </xf>
    <xf numFmtId="0" fontId="9" fillId="0" borderId="3"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0" xfId="0" applyFont="1" applyAlignment="1">
      <alignment horizontal="center" vertical="center" wrapText="1"/>
    </xf>
    <xf numFmtId="38" fontId="10" fillId="0" borderId="0" xfId="1" applyFont="1" applyBorder="1" applyAlignment="1" applyProtection="1">
      <alignment horizontal="center" vertical="center" wrapText="1"/>
    </xf>
    <xf numFmtId="38" fontId="10" fillId="0" borderId="24" xfId="1" applyFont="1" applyBorder="1" applyAlignment="1" applyProtection="1">
      <alignment vertical="center" wrapText="1"/>
    </xf>
    <xf numFmtId="176" fontId="4" fillId="0" borderId="20" xfId="0" applyNumberFormat="1" applyFont="1" applyBorder="1">
      <alignment vertical="center"/>
    </xf>
    <xf numFmtId="38" fontId="10" fillId="0" borderId="21" xfId="1" applyFont="1" applyFill="1" applyBorder="1" applyAlignment="1" applyProtection="1">
      <alignment horizontal="center" vertical="center" wrapText="1"/>
    </xf>
    <xf numFmtId="0" fontId="5" fillId="2" borderId="0" xfId="0" applyFont="1" applyFill="1" applyAlignment="1">
      <alignment horizontal="left" vertical="center"/>
    </xf>
    <xf numFmtId="0" fontId="5" fillId="2" borderId="0" xfId="0" applyFont="1" applyFill="1" applyAlignment="1">
      <alignment horizontal="center" vertical="center"/>
    </xf>
    <xf numFmtId="0" fontId="4" fillId="2" borderId="0" xfId="0" applyFont="1" applyFill="1">
      <alignment vertical="center"/>
    </xf>
    <xf numFmtId="0" fontId="4" fillId="0" borderId="20" xfId="0" applyFont="1" applyBorder="1" applyAlignment="1">
      <alignment horizontal="center" vertical="center"/>
    </xf>
    <xf numFmtId="38" fontId="10" fillId="0" borderId="14" xfId="1" applyFont="1" applyBorder="1" applyAlignment="1" applyProtection="1">
      <alignment horizontal="left" vertical="center" wrapText="1"/>
    </xf>
    <xf numFmtId="0" fontId="5" fillId="0" borderId="0" xfId="0" applyFont="1" applyAlignment="1">
      <alignment horizontal="left" vertical="center"/>
    </xf>
    <xf numFmtId="38" fontId="10" fillId="0" borderId="23" xfId="1" applyFont="1" applyBorder="1" applyAlignment="1" applyProtection="1">
      <alignment vertical="center" wrapText="1"/>
    </xf>
    <xf numFmtId="0" fontId="4" fillId="0" borderId="20" xfId="0" applyFont="1" applyBorder="1">
      <alignment vertical="center"/>
    </xf>
    <xf numFmtId="38" fontId="10" fillId="0" borderId="25" xfId="1" applyFont="1" applyFill="1" applyBorder="1" applyAlignment="1" applyProtection="1">
      <alignment vertical="center" wrapText="1"/>
    </xf>
    <xf numFmtId="38" fontId="10" fillId="0" borderId="25" xfId="1" applyFont="1" applyBorder="1" applyAlignment="1" applyProtection="1">
      <alignment vertical="center" wrapText="1"/>
    </xf>
    <xf numFmtId="0" fontId="4" fillId="0" borderId="0" xfId="0" applyFont="1" applyAlignment="1">
      <alignment horizontal="justify"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38" fontId="10" fillId="4" borderId="3" xfId="1" applyFont="1" applyFill="1" applyBorder="1" applyAlignment="1" applyProtection="1">
      <alignment horizontal="left" vertical="center" wrapText="1"/>
      <protection locked="0"/>
    </xf>
    <xf numFmtId="176" fontId="4" fillId="4" borderId="3" xfId="0" applyNumberFormat="1" applyFont="1" applyFill="1" applyBorder="1" applyAlignment="1" applyProtection="1">
      <alignment horizontal="right" vertical="center"/>
      <protection locked="0"/>
    </xf>
    <xf numFmtId="38" fontId="4" fillId="4" borderId="18" xfId="1" applyFont="1" applyFill="1" applyBorder="1" applyAlignment="1" applyProtection="1">
      <alignment horizontal="right" vertical="center"/>
      <protection locked="0"/>
    </xf>
    <xf numFmtId="38" fontId="4" fillId="4" borderId="3" xfId="1" applyFont="1" applyFill="1" applyBorder="1" applyAlignment="1" applyProtection="1">
      <alignment horizontal="left" vertical="center" wrapText="1"/>
      <protection locked="0"/>
    </xf>
    <xf numFmtId="38" fontId="10" fillId="4" borderId="18" xfId="1" applyFont="1" applyFill="1" applyBorder="1" applyAlignment="1" applyProtection="1">
      <alignment horizontal="right" vertical="center" wrapText="1"/>
      <protection locked="0"/>
    </xf>
    <xf numFmtId="0" fontId="4" fillId="4" borderId="21" xfId="0" applyFont="1" applyFill="1" applyBorder="1" applyAlignment="1" applyProtection="1">
      <alignment horizontal="right" vertical="center"/>
      <protection locked="0"/>
    </xf>
    <xf numFmtId="38" fontId="10" fillId="4" borderId="28" xfId="1" applyFont="1" applyFill="1" applyBorder="1" applyAlignment="1" applyProtection="1">
      <alignment horizontal="right" vertical="center" wrapText="1"/>
      <protection locked="0"/>
    </xf>
    <xf numFmtId="38" fontId="10" fillId="4" borderId="27" xfId="1" applyFont="1" applyFill="1" applyBorder="1" applyAlignment="1" applyProtection="1">
      <alignment horizontal="right" vertical="center" wrapText="1"/>
      <protection locked="0"/>
    </xf>
    <xf numFmtId="176" fontId="4" fillId="4" borderId="29" xfId="0" applyNumberFormat="1" applyFont="1" applyFill="1" applyBorder="1" applyAlignment="1" applyProtection="1">
      <alignment horizontal="right" vertical="center"/>
      <protection locked="0"/>
    </xf>
    <xf numFmtId="38" fontId="4" fillId="4" borderId="18" xfId="1" applyFont="1" applyFill="1" applyBorder="1" applyProtection="1">
      <alignment vertical="center"/>
      <protection locked="0"/>
    </xf>
    <xf numFmtId="38" fontId="10" fillId="4" borderId="3" xfId="1" applyFont="1" applyFill="1" applyBorder="1" applyAlignment="1" applyProtection="1">
      <alignment vertical="center" wrapText="1"/>
      <protection locked="0"/>
    </xf>
    <xf numFmtId="38" fontId="4" fillId="4" borderId="3" xfId="1" applyFont="1" applyFill="1" applyBorder="1" applyAlignment="1" applyProtection="1">
      <alignment vertical="center" wrapText="1"/>
      <protection locked="0"/>
    </xf>
    <xf numFmtId="0" fontId="4" fillId="4" borderId="0" xfId="0" applyFont="1" applyFill="1" applyAlignment="1" applyProtection="1">
      <alignment horizontal="left" vertical="center"/>
      <protection locked="0"/>
    </xf>
    <xf numFmtId="0" fontId="4" fillId="4" borderId="0" xfId="0" applyFont="1" applyFill="1" applyAlignment="1" applyProtection="1">
      <alignment horizontal="center" vertical="center"/>
      <protection locked="0"/>
    </xf>
    <xf numFmtId="0" fontId="4" fillId="0" borderId="17" xfId="0" applyFont="1" applyBorder="1" applyAlignment="1">
      <alignment horizontal="center" vertical="center"/>
    </xf>
    <xf numFmtId="0" fontId="2" fillId="0" borderId="0" xfId="0" applyFont="1">
      <alignment vertical="center"/>
    </xf>
    <xf numFmtId="0" fontId="4" fillId="0" borderId="0" xfId="0" applyFont="1">
      <alignment vertical="center"/>
    </xf>
    <xf numFmtId="0" fontId="4" fillId="0" borderId="0" xfId="0" applyFont="1" applyAlignment="1">
      <alignment horizontal="center" vertical="center"/>
    </xf>
    <xf numFmtId="0" fontId="4" fillId="0" borderId="0" xfId="0" applyFont="1" applyAlignment="1">
      <alignment horizontal="left" vertical="center"/>
    </xf>
    <xf numFmtId="38" fontId="11" fillId="0" borderId="0" xfId="1" applyFont="1" applyFill="1" applyBorder="1" applyAlignment="1" applyProtection="1">
      <alignment horizontal="left" vertical="center"/>
    </xf>
    <xf numFmtId="0" fontId="8" fillId="0" borderId="0" xfId="0" applyFont="1">
      <alignment vertical="center"/>
    </xf>
    <xf numFmtId="0" fontId="8" fillId="3" borderId="0" xfId="0" applyFont="1" applyFill="1" applyAlignment="1">
      <alignment horizontal="right" vertical="center"/>
    </xf>
    <xf numFmtId="0" fontId="7" fillId="3" borderId="0" xfId="0" applyFont="1" applyFill="1">
      <alignment vertical="center"/>
    </xf>
    <xf numFmtId="38" fontId="7" fillId="3" borderId="0" xfId="1" applyFont="1" applyFill="1" applyBorder="1" applyAlignment="1" applyProtection="1">
      <alignment vertical="center" wrapText="1"/>
    </xf>
    <xf numFmtId="38" fontId="12" fillId="3" borderId="0" xfId="1" applyFont="1" applyFill="1" applyBorder="1" applyAlignment="1" applyProtection="1">
      <alignment horizontal="left" vertical="center"/>
    </xf>
    <xf numFmtId="0" fontId="4" fillId="3" borderId="0" xfId="0" applyFont="1" applyFill="1">
      <alignment vertical="center"/>
    </xf>
    <xf numFmtId="0" fontId="4" fillId="0" borderId="22" xfId="0" applyFont="1" applyBorder="1" applyAlignment="1">
      <alignment horizontal="center" vertical="center" shrinkToFit="1"/>
    </xf>
    <xf numFmtId="38" fontId="4" fillId="0" borderId="0" xfId="1" applyFont="1" applyFill="1" applyProtection="1">
      <alignment vertical="center"/>
    </xf>
    <xf numFmtId="0" fontId="4" fillId="0" borderId="0" xfId="0" applyFont="1" applyAlignment="1">
      <alignment horizontal="right" vertical="center"/>
    </xf>
    <xf numFmtId="0" fontId="14" fillId="0" borderId="0" xfId="0" applyFont="1">
      <alignment vertical="center"/>
    </xf>
    <xf numFmtId="0" fontId="15" fillId="0" borderId="0" xfId="0" applyFont="1">
      <alignment vertical="center"/>
    </xf>
    <xf numFmtId="0" fontId="0" fillId="0" borderId="0" xfId="0" applyAlignment="1">
      <alignment horizontal="center" vertical="center"/>
    </xf>
    <xf numFmtId="0" fontId="0" fillId="3" borderId="3" xfId="0" applyFill="1" applyBorder="1" applyAlignment="1">
      <alignment horizontal="center" vertical="center"/>
    </xf>
    <xf numFmtId="177" fontId="0" fillId="5" borderId="3" xfId="0" applyNumberFormat="1" applyFill="1" applyBorder="1">
      <alignment vertical="center"/>
    </xf>
    <xf numFmtId="177" fontId="0" fillId="0" borderId="0" xfId="0" applyNumberFormat="1">
      <alignment vertical="center"/>
    </xf>
    <xf numFmtId="177" fontId="0" fillId="5" borderId="31" xfId="0" applyNumberFormat="1" applyFill="1" applyBorder="1" applyAlignment="1">
      <alignment horizontal="center" vertical="center"/>
    </xf>
    <xf numFmtId="0" fontId="0" fillId="5" borderId="31" xfId="0" applyFill="1" applyBorder="1" applyAlignment="1">
      <alignment horizontal="center" vertical="center"/>
    </xf>
    <xf numFmtId="0" fontId="17" fillId="5" borderId="3" xfId="0" applyFont="1" applyFill="1" applyBorder="1" applyAlignment="1">
      <alignment horizontal="center" vertical="center" wrapText="1"/>
    </xf>
    <xf numFmtId="0" fontId="17" fillId="5" borderId="3" xfId="0" applyFont="1" applyFill="1" applyBorder="1" applyAlignment="1">
      <alignment horizontal="center" vertical="center" wrapText="1" shrinkToFit="1"/>
    </xf>
    <xf numFmtId="0" fontId="0" fillId="5" borderId="3" xfId="0" applyFill="1" applyBorder="1">
      <alignment vertical="center"/>
    </xf>
    <xf numFmtId="0" fontId="0" fillId="5" borderId="31" xfId="0" applyFill="1" applyBorder="1" applyAlignment="1">
      <alignment horizontal="center" vertical="center" wrapText="1"/>
    </xf>
    <xf numFmtId="177" fontId="0" fillId="5" borderId="3" xfId="0" applyNumberFormat="1" applyFill="1" applyBorder="1" applyAlignment="1">
      <alignment horizontal="right" vertical="center"/>
    </xf>
    <xf numFmtId="0" fontId="6" fillId="6" borderId="33" xfId="0" applyFont="1" applyFill="1" applyBorder="1" applyAlignment="1" applyProtection="1">
      <alignment horizontal="center" vertical="center"/>
      <protection locked="0"/>
    </xf>
    <xf numFmtId="0" fontId="6" fillId="6" borderId="34" xfId="0" applyFont="1" applyFill="1" applyBorder="1" applyAlignment="1" applyProtection="1">
      <alignment horizontal="center" vertical="center"/>
      <protection locked="0"/>
    </xf>
    <xf numFmtId="0" fontId="4" fillId="6" borderId="34" xfId="0" applyFont="1" applyFill="1" applyBorder="1" applyAlignment="1">
      <alignment horizontal="center" vertical="center"/>
    </xf>
    <xf numFmtId="0" fontId="4" fillId="6" borderId="35" xfId="0" applyFont="1" applyFill="1" applyBorder="1" applyAlignment="1">
      <alignment horizontal="center" vertical="center"/>
    </xf>
    <xf numFmtId="0" fontId="4" fillId="0" borderId="3" xfId="0" applyFont="1" applyBorder="1" applyAlignment="1">
      <alignment horizontal="center" vertical="center" wrapText="1"/>
    </xf>
    <xf numFmtId="0" fontId="0" fillId="0" borderId="3" xfId="0" applyBorder="1">
      <alignment vertical="center"/>
    </xf>
    <xf numFmtId="0" fontId="0" fillId="7" borderId="3" xfId="0" applyFill="1" applyBorder="1">
      <alignment vertical="center"/>
    </xf>
    <xf numFmtId="0" fontId="6" fillId="7" borderId="2" xfId="0" applyFont="1" applyFill="1" applyBorder="1" applyAlignment="1" applyProtection="1">
      <alignment horizontal="center" vertical="center"/>
      <protection locked="0"/>
    </xf>
    <xf numFmtId="0" fontId="6" fillId="7" borderId="14" xfId="0" applyFont="1" applyFill="1" applyBorder="1" applyAlignment="1" applyProtection="1">
      <alignment horizontal="center" vertical="center"/>
      <protection locked="0"/>
    </xf>
    <xf numFmtId="0" fontId="6" fillId="7" borderId="19" xfId="0" applyFont="1" applyFill="1" applyBorder="1" applyAlignment="1" applyProtection="1">
      <alignment horizontal="center" vertical="center"/>
      <protection locked="0"/>
    </xf>
    <xf numFmtId="0" fontId="8" fillId="7" borderId="0" xfId="0" applyFont="1" applyFill="1">
      <alignment vertical="center"/>
    </xf>
    <xf numFmtId="0" fontId="4" fillId="0" borderId="37" xfId="0" applyFont="1" applyBorder="1" applyAlignment="1">
      <alignment horizontal="center" vertical="center" shrinkToFit="1"/>
    </xf>
    <xf numFmtId="0" fontId="4" fillId="4" borderId="1" xfId="1" applyNumberFormat="1" applyFont="1" applyFill="1" applyBorder="1" applyAlignment="1" applyProtection="1">
      <alignment horizontal="center" vertical="center" wrapText="1"/>
      <protection locked="0"/>
    </xf>
    <xf numFmtId="0" fontId="4" fillId="4" borderId="3" xfId="1" applyNumberFormat="1" applyFont="1" applyFill="1" applyBorder="1" applyAlignment="1" applyProtection="1">
      <alignment horizontal="center" vertical="center" wrapText="1"/>
      <protection locked="0"/>
    </xf>
    <xf numFmtId="0" fontId="4" fillId="4" borderId="18" xfId="1" applyNumberFormat="1" applyFont="1" applyFill="1" applyBorder="1" applyAlignment="1" applyProtection="1">
      <alignment vertical="center" wrapText="1"/>
      <protection locked="0"/>
    </xf>
    <xf numFmtId="0" fontId="4" fillId="4" borderId="2" xfId="1" applyNumberFormat="1" applyFont="1" applyFill="1" applyBorder="1" applyAlignment="1" applyProtection="1">
      <alignment horizontal="center" vertical="center" wrapText="1"/>
      <protection locked="0"/>
    </xf>
    <xf numFmtId="0" fontId="4" fillId="4" borderId="14" xfId="1" applyNumberFormat="1" applyFont="1" applyFill="1" applyBorder="1" applyAlignment="1" applyProtection="1">
      <alignment horizontal="center" vertical="center" wrapText="1"/>
      <protection locked="0"/>
    </xf>
    <xf numFmtId="0" fontId="4" fillId="4" borderId="19" xfId="1" applyNumberFormat="1" applyFont="1" applyFill="1" applyBorder="1" applyAlignment="1" applyProtection="1">
      <alignment vertical="center" wrapText="1"/>
      <protection locked="0"/>
    </xf>
    <xf numFmtId="0" fontId="4" fillId="4" borderId="18" xfId="1" applyNumberFormat="1" applyFont="1" applyFill="1" applyBorder="1" applyAlignment="1" applyProtection="1">
      <alignment vertical="center"/>
      <protection locked="0"/>
    </xf>
    <xf numFmtId="0" fontId="4" fillId="4" borderId="12" xfId="1" applyNumberFormat="1" applyFont="1" applyFill="1" applyBorder="1" applyAlignment="1" applyProtection="1">
      <alignment horizontal="center" vertical="center" wrapText="1"/>
      <protection locked="0"/>
    </xf>
    <xf numFmtId="0" fontId="4" fillId="4" borderId="13" xfId="1" applyNumberFormat="1" applyFont="1" applyFill="1" applyBorder="1" applyAlignment="1" applyProtection="1">
      <alignment horizontal="center" vertical="center" wrapText="1"/>
      <protection locked="0"/>
    </xf>
    <xf numFmtId="0" fontId="4" fillId="4" borderId="19" xfId="1" applyNumberFormat="1" applyFont="1" applyFill="1" applyBorder="1" applyAlignment="1" applyProtection="1">
      <alignment vertical="center"/>
      <protection locked="0"/>
    </xf>
    <xf numFmtId="38" fontId="4" fillId="4" borderId="15" xfId="1" applyFont="1" applyFill="1" applyBorder="1" applyAlignment="1" applyProtection="1">
      <alignment vertical="center"/>
      <protection locked="0"/>
    </xf>
    <xf numFmtId="38" fontId="4" fillId="4" borderId="7" xfId="1" applyFont="1" applyFill="1" applyBorder="1" applyAlignment="1" applyProtection="1">
      <alignment vertical="center"/>
      <protection locked="0"/>
    </xf>
    <xf numFmtId="38" fontId="4" fillId="4" borderId="15" xfId="1" applyFont="1" applyFill="1" applyBorder="1" applyAlignment="1" applyProtection="1">
      <alignment horizontal="right" vertical="center"/>
      <protection locked="0"/>
    </xf>
    <xf numFmtId="38" fontId="4" fillId="0" borderId="7" xfId="1" applyFont="1" applyFill="1" applyBorder="1" applyAlignment="1" applyProtection="1">
      <alignment horizontal="right" vertical="center"/>
      <protection hidden="1"/>
    </xf>
    <xf numFmtId="38" fontId="10" fillId="0" borderId="26" xfId="1" applyFont="1" applyFill="1" applyBorder="1" applyAlignment="1" applyProtection="1">
      <alignment horizontal="right" vertical="center" wrapText="1"/>
      <protection hidden="1"/>
    </xf>
    <xf numFmtId="38" fontId="10" fillId="0" borderId="1" xfId="1" applyFont="1" applyFill="1" applyBorder="1" applyAlignment="1" applyProtection="1">
      <alignment vertical="center" wrapText="1"/>
      <protection hidden="1"/>
    </xf>
    <xf numFmtId="38" fontId="10" fillId="0" borderId="22" xfId="1" applyFont="1" applyFill="1" applyBorder="1" applyAlignment="1" applyProtection="1">
      <alignment vertical="center" wrapText="1"/>
      <protection hidden="1"/>
    </xf>
    <xf numFmtId="38" fontId="10" fillId="0" borderId="21" xfId="1" applyFont="1" applyFill="1" applyBorder="1" applyAlignment="1" applyProtection="1">
      <alignment vertical="center" wrapText="1"/>
      <protection hidden="1"/>
    </xf>
    <xf numFmtId="176" fontId="4" fillId="0" borderId="3" xfId="0" applyNumberFormat="1" applyFont="1" applyBorder="1" applyProtection="1">
      <alignment vertical="center"/>
      <protection hidden="1"/>
    </xf>
    <xf numFmtId="0" fontId="4" fillId="0" borderId="3" xfId="0" applyFont="1" applyBorder="1" applyProtection="1">
      <alignment vertical="center"/>
      <protection hidden="1"/>
    </xf>
    <xf numFmtId="38" fontId="13" fillId="3" borderId="15" xfId="1" applyFont="1" applyFill="1" applyBorder="1" applyAlignment="1" applyProtection="1">
      <alignment vertical="center" wrapText="1"/>
      <protection hidden="1"/>
    </xf>
    <xf numFmtId="0" fontId="4" fillId="0" borderId="15" xfId="0" applyFont="1" applyBorder="1" applyProtection="1">
      <alignment vertical="center"/>
      <protection hidden="1"/>
    </xf>
    <xf numFmtId="38" fontId="4" fillId="0" borderId="7" xfId="0" applyNumberFormat="1" applyFont="1" applyBorder="1" applyAlignment="1" applyProtection="1">
      <alignment horizontal="right" vertical="center"/>
      <protection hidden="1"/>
    </xf>
    <xf numFmtId="38" fontId="4" fillId="0" borderId="15" xfId="1" applyFont="1" applyFill="1" applyBorder="1" applyProtection="1">
      <alignment vertical="center"/>
      <protection hidden="1"/>
    </xf>
    <xf numFmtId="0" fontId="4" fillId="0" borderId="15" xfId="0" applyFont="1" applyBorder="1" applyAlignment="1" applyProtection="1">
      <alignment horizontal="center" vertical="center"/>
      <protection hidden="1"/>
    </xf>
    <xf numFmtId="38" fontId="4" fillId="0" borderId="7" xfId="0" applyNumberFormat="1" applyFont="1" applyBorder="1" applyProtection="1">
      <alignment vertical="center"/>
      <protection hidden="1"/>
    </xf>
    <xf numFmtId="38" fontId="7" fillId="3" borderId="15" xfId="1" applyFont="1" applyFill="1" applyBorder="1" applyProtection="1">
      <alignment vertical="center"/>
      <protection hidden="1"/>
    </xf>
    <xf numFmtId="178" fontId="4" fillId="0" borderId="15" xfId="1" applyNumberFormat="1" applyFont="1" applyFill="1" applyBorder="1" applyProtection="1">
      <alignment vertical="center"/>
      <protection hidden="1"/>
    </xf>
    <xf numFmtId="0" fontId="2" fillId="0" borderId="0" xfId="0" applyFont="1" applyAlignment="1"/>
    <xf numFmtId="0" fontId="15" fillId="0" borderId="38" xfId="0" applyFont="1" applyBorder="1" applyAlignment="1">
      <alignment vertical="center" wrapText="1"/>
    </xf>
    <xf numFmtId="0" fontId="15" fillId="0" borderId="0" xfId="0" applyFont="1" applyAlignment="1">
      <alignment vertical="center" wrapText="1"/>
    </xf>
    <xf numFmtId="0" fontId="4" fillId="0" borderId="32" xfId="0" applyFont="1" applyBorder="1" applyAlignment="1">
      <alignment horizontal="center" vertical="center" shrinkToFit="1"/>
    </xf>
    <xf numFmtId="0" fontId="4" fillId="0" borderId="36" xfId="0" applyFont="1" applyBorder="1" applyAlignment="1">
      <alignment horizontal="center" vertical="center" shrinkToFit="1"/>
    </xf>
    <xf numFmtId="0" fontId="4" fillId="0" borderId="9" xfId="0" applyFont="1" applyBorder="1" applyAlignment="1" applyProtection="1">
      <alignment horizontal="center" vertical="center" shrinkToFit="1"/>
      <protection hidden="1"/>
    </xf>
    <xf numFmtId="0" fontId="4" fillId="0" borderId="8" xfId="0" applyFont="1" applyBorder="1" applyAlignment="1" applyProtection="1">
      <alignment horizontal="center" vertical="center" shrinkToFit="1"/>
      <protection hidden="1"/>
    </xf>
    <xf numFmtId="0" fontId="6" fillId="7" borderId="23" xfId="0" applyFont="1" applyFill="1" applyBorder="1" applyAlignment="1" applyProtection="1">
      <alignment horizontal="center" vertical="center"/>
      <protection locked="0"/>
    </xf>
    <xf numFmtId="0" fontId="6" fillId="7" borderId="30" xfId="0" applyFont="1" applyFill="1" applyBorder="1" applyAlignment="1" applyProtection="1">
      <alignment horizontal="center" vertical="center"/>
      <protection locked="0"/>
    </xf>
    <xf numFmtId="0" fontId="6" fillId="7" borderId="21" xfId="0" applyFont="1" applyFill="1" applyBorder="1" applyAlignment="1" applyProtection="1">
      <alignment horizontal="center" vertical="center"/>
      <protection locked="0"/>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 xfId="0" applyFont="1" applyBorder="1" applyAlignment="1">
      <alignment horizontal="center" vertical="center" wrapText="1"/>
    </xf>
    <xf numFmtId="0" fontId="4" fillId="7" borderId="37" xfId="0" applyFont="1" applyFill="1" applyBorder="1" applyAlignment="1" applyProtection="1">
      <alignment horizontal="center" vertical="center"/>
      <protection locked="0"/>
    </xf>
    <xf numFmtId="0" fontId="4" fillId="7" borderId="30" xfId="0" applyFont="1" applyFill="1" applyBorder="1" applyAlignment="1" applyProtection="1">
      <alignment horizontal="center" vertical="center"/>
      <protection locked="0"/>
    </xf>
    <xf numFmtId="0" fontId="4" fillId="7" borderId="21" xfId="0" applyFont="1" applyFill="1" applyBorder="1" applyAlignment="1" applyProtection="1">
      <alignment horizontal="center" vertical="center"/>
      <protection locked="0"/>
    </xf>
  </cellXfs>
  <cellStyles count="2">
    <cellStyle name="桁区切り" xfId="1" builtinId="6"/>
    <cellStyle name="標準" xfId="0" builtinId="0"/>
  </cellStyles>
  <dxfs count="2">
    <dxf>
      <fill>
        <patternFill>
          <bgColor theme="0" tint="-0.34998626667073579"/>
        </patternFill>
      </fill>
    </dxf>
    <dxf>
      <font>
        <b/>
        <i val="0"/>
      </font>
      <fill>
        <patternFill>
          <bgColor rgb="FFFFFF00"/>
        </patternFill>
      </fill>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I167"/>
  <sheetViews>
    <sheetView tabSelected="1" zoomScale="85" zoomScaleNormal="85" workbookViewId="0">
      <selection activeCell="D11" sqref="D11"/>
    </sheetView>
  </sheetViews>
  <sheetFormatPr defaultColWidth="8.69921875" defaultRowHeight="18" outlineLevelRow="1" x14ac:dyDescent="0.45"/>
  <cols>
    <col min="1" max="1" width="3.59765625" style="46" customWidth="1"/>
    <col min="2" max="2" width="7" style="46" customWidth="1"/>
    <col min="3" max="3" width="40.59765625" style="46" customWidth="1"/>
    <col min="4" max="8" width="25.69921875" style="46" customWidth="1"/>
    <col min="9" max="12" width="15.69921875" style="46" customWidth="1"/>
    <col min="13" max="16384" width="8.69921875" style="46"/>
  </cols>
  <sheetData>
    <row r="1" spans="2:8" ht="26.4" x14ac:dyDescent="0.45">
      <c r="B1" s="50" t="s">
        <v>0</v>
      </c>
      <c r="G1" s="46" t="s">
        <v>1</v>
      </c>
      <c r="H1" s="58" t="s">
        <v>92</v>
      </c>
    </row>
    <row r="2" spans="2:8" ht="22.2" customHeight="1" x14ac:dyDescent="0.45">
      <c r="B2" s="8"/>
      <c r="C2" s="59" t="s">
        <v>2</v>
      </c>
      <c r="D2" s="60"/>
      <c r="E2" s="60"/>
    </row>
    <row r="3" spans="2:8" ht="22.2" customHeight="1" x14ac:dyDescent="0.45">
      <c r="B3" s="82"/>
      <c r="C3" s="59" t="s">
        <v>3</v>
      </c>
      <c r="D3" s="60"/>
      <c r="E3" s="60"/>
    </row>
    <row r="4" spans="2:8" ht="30.6" customHeight="1" thickBot="1" x14ac:dyDescent="0.5">
      <c r="B4" s="45" t="s">
        <v>86</v>
      </c>
      <c r="C4" s="45"/>
      <c r="D4" s="45"/>
    </row>
    <row r="5" spans="2:8" ht="25.95" customHeight="1" x14ac:dyDescent="0.45">
      <c r="B5" s="45"/>
      <c r="C5" s="115" t="s">
        <v>4</v>
      </c>
      <c r="D5" s="72" t="s">
        <v>5</v>
      </c>
      <c r="E5" s="73" t="s">
        <v>6</v>
      </c>
      <c r="F5" s="73" t="s">
        <v>7</v>
      </c>
      <c r="G5" s="74" t="s">
        <v>8</v>
      </c>
      <c r="H5" s="75" t="s">
        <v>9</v>
      </c>
    </row>
    <row r="6" spans="2:8" ht="34.950000000000003" customHeight="1" thickBot="1" x14ac:dyDescent="0.5">
      <c r="B6" s="45"/>
      <c r="C6" s="116"/>
      <c r="D6" s="79"/>
      <c r="E6" s="80"/>
      <c r="F6" s="80"/>
      <c r="G6" s="80"/>
      <c r="H6" s="81"/>
    </row>
    <row r="7" spans="2:8" ht="34.950000000000003" customHeight="1" thickBot="1" x14ac:dyDescent="0.5">
      <c r="B7" s="45"/>
      <c r="C7" s="56" t="s">
        <v>87</v>
      </c>
      <c r="D7" s="119"/>
      <c r="E7" s="120"/>
      <c r="F7" s="121"/>
    </row>
    <row r="8" spans="2:8" ht="38.4" customHeight="1" thickBot="1" x14ac:dyDescent="0.5">
      <c r="B8" s="112" t="s">
        <v>91</v>
      </c>
    </row>
    <row r="9" spans="2:8" ht="18.45" customHeight="1" outlineLevel="1" x14ac:dyDescent="0.45">
      <c r="C9" s="125" t="s">
        <v>10</v>
      </c>
      <c r="D9" s="122" t="s">
        <v>11</v>
      </c>
      <c r="E9" s="123"/>
      <c r="F9" s="124"/>
      <c r="G9" s="9"/>
    </row>
    <row r="10" spans="2:8" ht="18.600000000000001" customHeight="1" outlineLevel="1" x14ac:dyDescent="0.45">
      <c r="C10" s="126"/>
      <c r="D10" s="10" t="s">
        <v>12</v>
      </c>
      <c r="E10" s="10" t="s">
        <v>13</v>
      </c>
      <c r="F10" s="11" t="s">
        <v>14</v>
      </c>
      <c r="G10" s="12"/>
    </row>
    <row r="11" spans="2:8" ht="30" customHeight="1" outlineLevel="1" x14ac:dyDescent="0.45">
      <c r="C11" s="99">
        <f>E11*F11</f>
        <v>0</v>
      </c>
      <c r="D11" s="30"/>
      <c r="E11" s="31"/>
      <c r="F11" s="32"/>
      <c r="G11" s="22" t="s">
        <v>15</v>
      </c>
    </row>
    <row r="12" spans="2:8" ht="30" customHeight="1" outlineLevel="1" x14ac:dyDescent="0.45">
      <c r="C12" s="99">
        <f t="shared" ref="C12:C17" si="0">E12*F12</f>
        <v>0</v>
      </c>
      <c r="D12" s="30"/>
      <c r="E12" s="31"/>
      <c r="F12" s="32"/>
      <c r="G12" s="13"/>
    </row>
    <row r="13" spans="2:8" ht="30" customHeight="1" outlineLevel="1" x14ac:dyDescent="0.45">
      <c r="C13" s="99">
        <f t="shared" si="0"/>
        <v>0</v>
      </c>
      <c r="D13" s="33"/>
      <c r="E13" s="31"/>
      <c r="F13" s="32"/>
      <c r="G13" s="13"/>
    </row>
    <row r="14" spans="2:8" ht="30" customHeight="1" outlineLevel="1" x14ac:dyDescent="0.45">
      <c r="C14" s="99">
        <f t="shared" si="0"/>
        <v>0</v>
      </c>
      <c r="D14" s="30"/>
      <c r="E14" s="31"/>
      <c r="F14" s="32"/>
      <c r="G14" s="13"/>
    </row>
    <row r="15" spans="2:8" ht="30" customHeight="1" outlineLevel="1" x14ac:dyDescent="0.45">
      <c r="C15" s="99">
        <f t="shared" si="0"/>
        <v>0</v>
      </c>
      <c r="D15" s="30"/>
      <c r="E15" s="31"/>
      <c r="F15" s="32"/>
      <c r="G15" s="13"/>
    </row>
    <row r="16" spans="2:8" ht="30" customHeight="1" outlineLevel="1" x14ac:dyDescent="0.45">
      <c r="C16" s="99">
        <f t="shared" si="0"/>
        <v>0</v>
      </c>
      <c r="D16" s="30"/>
      <c r="E16" s="31"/>
      <c r="F16" s="32"/>
      <c r="G16" s="13"/>
    </row>
    <row r="17" spans="2:7" ht="30" customHeight="1" outlineLevel="1" x14ac:dyDescent="0.45">
      <c r="C17" s="99">
        <f t="shared" si="0"/>
        <v>0</v>
      </c>
      <c r="D17" s="30"/>
      <c r="E17" s="31"/>
      <c r="F17" s="34"/>
      <c r="G17" s="13"/>
    </row>
    <row r="18" spans="2:7" ht="30" customHeight="1" outlineLevel="1" x14ac:dyDescent="0.45">
      <c r="C18" s="99">
        <f>E18*F18</f>
        <v>0</v>
      </c>
      <c r="D18" s="30"/>
      <c r="E18" s="31"/>
      <c r="F18" s="32"/>
      <c r="G18" s="13"/>
    </row>
    <row r="19" spans="2:7" ht="30" customHeight="1" outlineLevel="1" x14ac:dyDescent="0.45">
      <c r="C19" s="99">
        <f t="shared" ref="C19:C25" si="1">E19*F19</f>
        <v>0</v>
      </c>
      <c r="D19" s="30"/>
      <c r="E19" s="31"/>
      <c r="F19" s="32"/>
      <c r="G19" s="13"/>
    </row>
    <row r="20" spans="2:7" ht="30" customHeight="1" outlineLevel="1" x14ac:dyDescent="0.45">
      <c r="C20" s="99">
        <f t="shared" si="1"/>
        <v>0</v>
      </c>
      <c r="D20" s="33"/>
      <c r="E20" s="31"/>
      <c r="F20" s="32"/>
      <c r="G20" s="13"/>
    </row>
    <row r="21" spans="2:7" ht="30" customHeight="1" outlineLevel="1" x14ac:dyDescent="0.45">
      <c r="C21" s="99">
        <f t="shared" si="1"/>
        <v>0</v>
      </c>
      <c r="D21" s="30"/>
      <c r="E21" s="31"/>
      <c r="F21" s="32"/>
      <c r="G21" s="13"/>
    </row>
    <row r="22" spans="2:7" ht="30" customHeight="1" outlineLevel="1" x14ac:dyDescent="0.45">
      <c r="C22" s="99">
        <f t="shared" si="1"/>
        <v>0</v>
      </c>
      <c r="D22" s="30"/>
      <c r="E22" s="31"/>
      <c r="F22" s="32"/>
      <c r="G22" s="13"/>
    </row>
    <row r="23" spans="2:7" ht="30" customHeight="1" outlineLevel="1" x14ac:dyDescent="0.45">
      <c r="C23" s="99">
        <f t="shared" si="1"/>
        <v>0</v>
      </c>
      <c r="D23" s="30"/>
      <c r="E23" s="31"/>
      <c r="F23" s="32"/>
      <c r="G23" s="13"/>
    </row>
    <row r="24" spans="2:7" ht="30" customHeight="1" outlineLevel="1" x14ac:dyDescent="0.45">
      <c r="C24" s="99">
        <f t="shared" si="1"/>
        <v>0</v>
      </c>
      <c r="D24" s="30"/>
      <c r="E24" s="31"/>
      <c r="F24" s="34"/>
      <c r="G24" s="13"/>
    </row>
    <row r="25" spans="2:7" ht="30" customHeight="1" outlineLevel="1" thickBot="1" x14ac:dyDescent="0.5">
      <c r="C25" s="99">
        <f t="shared" si="1"/>
        <v>0</v>
      </c>
      <c r="D25" s="30"/>
      <c r="E25" s="31"/>
      <c r="F25" s="34"/>
      <c r="G25" s="13"/>
    </row>
    <row r="26" spans="2:7" ht="30" customHeight="1" outlineLevel="1" thickBot="1" x14ac:dyDescent="0.5">
      <c r="B26" s="1" t="s">
        <v>16</v>
      </c>
      <c r="C26" s="100">
        <f>SUM(C11:C25)</f>
        <v>0</v>
      </c>
      <c r="D26" s="14"/>
      <c r="E26" s="15"/>
      <c r="F26" s="16"/>
      <c r="G26" s="13"/>
    </row>
    <row r="27" spans="2:7" ht="18.45" customHeight="1" outlineLevel="1" x14ac:dyDescent="0.45">
      <c r="C27" s="2"/>
      <c r="D27" s="2"/>
    </row>
    <row r="28" spans="2:7" ht="18.600000000000001" customHeight="1" outlineLevel="1" x14ac:dyDescent="0.45">
      <c r="C28" s="17" t="s">
        <v>17</v>
      </c>
      <c r="D28" s="18"/>
      <c r="E28" s="19"/>
      <c r="F28" s="19"/>
    </row>
    <row r="29" spans="2:7" ht="18.600000000000001" customHeight="1" outlineLevel="1" thickBot="1" x14ac:dyDescent="0.5">
      <c r="C29" s="17" t="s">
        <v>18</v>
      </c>
      <c r="D29" s="18"/>
      <c r="E29" s="19"/>
      <c r="F29" s="19"/>
    </row>
    <row r="30" spans="2:7" ht="34.5" customHeight="1" outlineLevel="1" thickBot="1" x14ac:dyDescent="0.5">
      <c r="C30" s="83" t="s">
        <v>19</v>
      </c>
      <c r="D30" s="127"/>
      <c r="E30" s="128"/>
      <c r="F30" s="129"/>
    </row>
    <row r="31" spans="2:7" ht="18.45" customHeight="1" outlineLevel="1" thickBot="1" x14ac:dyDescent="0.5">
      <c r="C31" s="3"/>
      <c r="D31" s="4"/>
      <c r="E31" s="4"/>
      <c r="F31" s="4"/>
    </row>
    <row r="32" spans="2:7" ht="28.2" customHeight="1" outlineLevel="1" thickBot="1" x14ac:dyDescent="0.5">
      <c r="C32" s="47" t="s">
        <v>20</v>
      </c>
      <c r="D32" s="20" t="s">
        <v>21</v>
      </c>
      <c r="E32" s="35"/>
      <c r="F32" s="46" t="s">
        <v>22</v>
      </c>
    </row>
    <row r="33" spans="3:7" ht="18.45" customHeight="1" outlineLevel="1" x14ac:dyDescent="0.45">
      <c r="C33" s="125" t="s">
        <v>10</v>
      </c>
      <c r="D33" s="122" t="s">
        <v>11</v>
      </c>
      <c r="E33" s="123"/>
      <c r="F33" s="124"/>
      <c r="G33" s="9"/>
    </row>
    <row r="34" spans="3:7" ht="18.600000000000001" customHeight="1" outlineLevel="1" x14ac:dyDescent="0.45">
      <c r="C34" s="126"/>
      <c r="D34" s="10" t="s">
        <v>12</v>
      </c>
      <c r="E34" s="10" t="s">
        <v>13</v>
      </c>
      <c r="F34" s="11" t="s">
        <v>14</v>
      </c>
      <c r="G34" s="12"/>
    </row>
    <row r="35" spans="3:7" ht="30" customHeight="1" outlineLevel="1" x14ac:dyDescent="0.45">
      <c r="C35" s="99">
        <f>E35*F35</f>
        <v>0</v>
      </c>
      <c r="D35" s="30"/>
      <c r="E35" s="102">
        <f>$E$32</f>
        <v>0</v>
      </c>
      <c r="F35" s="32"/>
      <c r="G35" s="22" t="s">
        <v>15</v>
      </c>
    </row>
    <row r="36" spans="3:7" ht="30" customHeight="1" outlineLevel="1" x14ac:dyDescent="0.45">
      <c r="C36" s="99">
        <f t="shared" ref="C36:C43" si="2">E36*F36</f>
        <v>0</v>
      </c>
      <c r="D36" s="30"/>
      <c r="E36" s="102">
        <f>$E$32</f>
        <v>0</v>
      </c>
      <c r="F36" s="32"/>
      <c r="G36" s="13"/>
    </row>
    <row r="37" spans="3:7" ht="30" customHeight="1" outlineLevel="1" x14ac:dyDescent="0.45">
      <c r="C37" s="99">
        <f t="shared" ref="C37:C39" si="3">E37*F37</f>
        <v>0</v>
      </c>
      <c r="D37" s="33"/>
      <c r="E37" s="102">
        <f t="shared" ref="E37:E39" si="4">$E$32</f>
        <v>0</v>
      </c>
      <c r="F37" s="32"/>
      <c r="G37" s="13"/>
    </row>
    <row r="38" spans="3:7" ht="30" customHeight="1" outlineLevel="1" x14ac:dyDescent="0.45">
      <c r="C38" s="99">
        <f t="shared" si="3"/>
        <v>0</v>
      </c>
      <c r="D38" s="30"/>
      <c r="E38" s="102">
        <f t="shared" si="4"/>
        <v>0</v>
      </c>
      <c r="F38" s="32"/>
      <c r="G38" s="13"/>
    </row>
    <row r="39" spans="3:7" ht="30" customHeight="1" outlineLevel="1" x14ac:dyDescent="0.45">
      <c r="C39" s="99">
        <f t="shared" si="3"/>
        <v>0</v>
      </c>
      <c r="D39" s="30"/>
      <c r="E39" s="102">
        <f t="shared" si="4"/>
        <v>0</v>
      </c>
      <c r="F39" s="32"/>
      <c r="G39" s="13"/>
    </row>
    <row r="40" spans="3:7" ht="30" customHeight="1" outlineLevel="1" x14ac:dyDescent="0.45">
      <c r="C40" s="99">
        <f t="shared" si="2"/>
        <v>0</v>
      </c>
      <c r="D40" s="33"/>
      <c r="E40" s="102">
        <f t="shared" ref="E40:E43" si="5">$E$32</f>
        <v>0</v>
      </c>
      <c r="F40" s="32"/>
      <c r="G40" s="13"/>
    </row>
    <row r="41" spans="3:7" ht="30" customHeight="1" outlineLevel="1" x14ac:dyDescent="0.45">
      <c r="C41" s="99">
        <f t="shared" si="2"/>
        <v>0</v>
      </c>
      <c r="D41" s="30"/>
      <c r="E41" s="102">
        <f t="shared" si="5"/>
        <v>0</v>
      </c>
      <c r="F41" s="32"/>
      <c r="G41" s="13"/>
    </row>
    <row r="42" spans="3:7" ht="30" customHeight="1" outlineLevel="1" x14ac:dyDescent="0.45">
      <c r="C42" s="99">
        <f t="shared" si="2"/>
        <v>0</v>
      </c>
      <c r="D42" s="30"/>
      <c r="E42" s="102">
        <f t="shared" si="5"/>
        <v>0</v>
      </c>
      <c r="F42" s="32"/>
      <c r="G42" s="13"/>
    </row>
    <row r="43" spans="3:7" ht="30" customHeight="1" outlineLevel="1" x14ac:dyDescent="0.45">
      <c r="C43" s="99">
        <f t="shared" si="2"/>
        <v>0</v>
      </c>
      <c r="D43" s="30"/>
      <c r="E43" s="102">
        <f t="shared" si="5"/>
        <v>0</v>
      </c>
      <c r="F43" s="32"/>
      <c r="G43" s="13"/>
    </row>
    <row r="44" spans="3:7" ht="30" customHeight="1" outlineLevel="1" x14ac:dyDescent="0.45">
      <c r="C44" s="99">
        <f t="shared" ref="C44:C50" si="6">E44*F44</f>
        <v>0</v>
      </c>
      <c r="D44" s="30"/>
      <c r="E44" s="102">
        <f>$E$32</f>
        <v>0</v>
      </c>
      <c r="F44" s="32"/>
      <c r="G44" s="13"/>
    </row>
    <row r="45" spans="3:7" ht="30" customHeight="1" outlineLevel="1" x14ac:dyDescent="0.45">
      <c r="C45" s="99">
        <f t="shared" si="6"/>
        <v>0</v>
      </c>
      <c r="D45" s="33"/>
      <c r="E45" s="102">
        <f t="shared" ref="E45:E50" si="7">$E$32</f>
        <v>0</v>
      </c>
      <c r="F45" s="32"/>
      <c r="G45" s="13"/>
    </row>
    <row r="46" spans="3:7" ht="30" customHeight="1" outlineLevel="1" x14ac:dyDescent="0.45">
      <c r="C46" s="99">
        <f t="shared" si="6"/>
        <v>0</v>
      </c>
      <c r="D46" s="30"/>
      <c r="E46" s="102">
        <f t="shared" si="7"/>
        <v>0</v>
      </c>
      <c r="F46" s="32"/>
      <c r="G46" s="13"/>
    </row>
    <row r="47" spans="3:7" ht="30" customHeight="1" outlineLevel="1" x14ac:dyDescent="0.45">
      <c r="C47" s="99">
        <f t="shared" si="6"/>
        <v>0</v>
      </c>
      <c r="D47" s="30"/>
      <c r="E47" s="102">
        <f t="shared" si="7"/>
        <v>0</v>
      </c>
      <c r="F47" s="32"/>
      <c r="G47" s="13"/>
    </row>
    <row r="48" spans="3:7" ht="30" customHeight="1" outlineLevel="1" x14ac:dyDescent="0.45">
      <c r="C48" s="99">
        <f t="shared" si="6"/>
        <v>0</v>
      </c>
      <c r="D48" s="30"/>
      <c r="E48" s="102">
        <f t="shared" si="7"/>
        <v>0</v>
      </c>
      <c r="F48" s="32"/>
      <c r="G48" s="13"/>
    </row>
    <row r="49" spans="2:8" ht="30" customHeight="1" outlineLevel="1" x14ac:dyDescent="0.45">
      <c r="C49" s="99">
        <f t="shared" si="6"/>
        <v>0</v>
      </c>
      <c r="D49" s="30"/>
      <c r="E49" s="102">
        <f t="shared" si="7"/>
        <v>0</v>
      </c>
      <c r="F49" s="34"/>
      <c r="G49" s="13"/>
    </row>
    <row r="50" spans="2:8" ht="30" customHeight="1" outlineLevel="1" x14ac:dyDescent="0.45">
      <c r="C50" s="99">
        <f t="shared" si="6"/>
        <v>0</v>
      </c>
      <c r="D50" s="30"/>
      <c r="E50" s="102">
        <f t="shared" si="7"/>
        <v>0</v>
      </c>
      <c r="F50" s="36"/>
      <c r="G50" s="13"/>
    </row>
    <row r="51" spans="2:8" ht="30" customHeight="1" outlineLevel="1" thickBot="1" x14ac:dyDescent="0.5">
      <c r="C51" s="98" t="str">
        <f>IF(AND(D30="デジタル式運行記録計及び 映像記録型ドライブレコーダー一体型の取得",E51&lt;=E32*2),E51*F51,IF(AND(D30="通信機能付デジタル式運行記録計及び映像記録型ドライブレコーダー一体型の取得",E51&lt;=E32*2),E51*F51,IF(AND(D30="デジタル式運行記録計の取得",E51&lt;=E32),E51*F51,IF(AND(D30="映像記録型ドライブレコーダーの取得",E51&lt;=E32),E51*F51,"NG"))))</f>
        <v>NG</v>
      </c>
      <c r="D51" s="21" t="s">
        <v>23</v>
      </c>
      <c r="E51" s="38"/>
      <c r="F51" s="37"/>
      <c r="G51" s="113" t="s">
        <v>83</v>
      </c>
      <c r="H51" s="114"/>
    </row>
    <row r="52" spans="2:8" ht="30" customHeight="1" outlineLevel="1" thickBot="1" x14ac:dyDescent="0.5">
      <c r="B52" s="1" t="s">
        <v>16</v>
      </c>
      <c r="C52" s="100">
        <f>SUM(C35:C51)</f>
        <v>0</v>
      </c>
      <c r="D52" s="23"/>
      <c r="E52" s="24"/>
      <c r="F52" s="101" t="str">
        <f>IFERROR((SUM(F35:F50)+((E51*F51)/E32)),"0")</f>
        <v>0</v>
      </c>
      <c r="G52" s="113" t="s">
        <v>84</v>
      </c>
      <c r="H52" s="114"/>
    </row>
    <row r="53" spans="2:8" ht="18.600000000000001" customHeight="1" outlineLevel="1" x14ac:dyDescent="0.45">
      <c r="C53" s="2"/>
      <c r="D53" s="2"/>
    </row>
    <row r="54" spans="2:8" ht="18.600000000000001" customHeight="1" outlineLevel="1" thickBot="1" x14ac:dyDescent="0.5">
      <c r="C54" s="2"/>
      <c r="D54" s="2"/>
    </row>
    <row r="55" spans="2:8" ht="24.45" customHeight="1" outlineLevel="1" thickBot="1" x14ac:dyDescent="0.5">
      <c r="C55" s="47" t="s">
        <v>24</v>
      </c>
      <c r="D55" s="20" t="s">
        <v>21</v>
      </c>
      <c r="E55" s="35"/>
      <c r="F55" s="46" t="s">
        <v>22</v>
      </c>
    </row>
    <row r="56" spans="2:8" ht="18.45" customHeight="1" outlineLevel="1" x14ac:dyDescent="0.45">
      <c r="C56" s="125" t="s">
        <v>10</v>
      </c>
      <c r="D56" s="122" t="s">
        <v>11</v>
      </c>
      <c r="E56" s="123"/>
      <c r="F56" s="124"/>
      <c r="G56" s="9"/>
    </row>
    <row r="57" spans="2:8" ht="18.600000000000001" customHeight="1" outlineLevel="1" x14ac:dyDescent="0.45">
      <c r="C57" s="126"/>
      <c r="D57" s="10" t="s">
        <v>12</v>
      </c>
      <c r="E57" s="10" t="s">
        <v>13</v>
      </c>
      <c r="F57" s="11" t="s">
        <v>14</v>
      </c>
      <c r="G57" s="12"/>
    </row>
    <row r="58" spans="2:8" ht="30" customHeight="1" outlineLevel="1" x14ac:dyDescent="0.45">
      <c r="C58" s="99">
        <f>E58*F58</f>
        <v>0</v>
      </c>
      <c r="D58" s="40"/>
      <c r="E58" s="103">
        <f>$E$55</f>
        <v>0</v>
      </c>
      <c r="F58" s="39"/>
      <c r="G58" s="22" t="s">
        <v>15</v>
      </c>
    </row>
    <row r="59" spans="2:8" ht="30" customHeight="1" outlineLevel="1" x14ac:dyDescent="0.45">
      <c r="C59" s="99">
        <f t="shared" ref="C59:C60" si="8">E59*F59</f>
        <v>0</v>
      </c>
      <c r="D59" s="40"/>
      <c r="E59" s="103">
        <f t="shared" ref="E59:E65" si="9">$E$55</f>
        <v>0</v>
      </c>
      <c r="F59" s="39"/>
      <c r="G59" s="13"/>
    </row>
    <row r="60" spans="2:8" ht="30" customHeight="1" outlineLevel="1" x14ac:dyDescent="0.45">
      <c r="C60" s="99">
        <f t="shared" si="8"/>
        <v>0</v>
      </c>
      <c r="D60" s="41"/>
      <c r="E60" s="103">
        <f t="shared" si="9"/>
        <v>0</v>
      </c>
      <c r="F60" s="39"/>
      <c r="G60" s="13"/>
    </row>
    <row r="61" spans="2:8" ht="30" customHeight="1" outlineLevel="1" x14ac:dyDescent="0.45">
      <c r="C61" s="99">
        <f t="shared" ref="C61:C65" si="10">E61*F61</f>
        <v>0</v>
      </c>
      <c r="D61" s="40"/>
      <c r="E61" s="103">
        <f t="shared" si="9"/>
        <v>0</v>
      </c>
      <c r="F61" s="39"/>
      <c r="G61" s="13"/>
    </row>
    <row r="62" spans="2:8" ht="30" customHeight="1" outlineLevel="1" x14ac:dyDescent="0.45">
      <c r="C62" s="99">
        <f t="shared" ref="C62:C63" si="11">E62*F62</f>
        <v>0</v>
      </c>
      <c r="D62" s="41"/>
      <c r="E62" s="103">
        <f t="shared" si="9"/>
        <v>0</v>
      </c>
      <c r="F62" s="39"/>
      <c r="G62" s="13"/>
    </row>
    <row r="63" spans="2:8" ht="30" customHeight="1" outlineLevel="1" x14ac:dyDescent="0.45">
      <c r="C63" s="99">
        <f t="shared" si="11"/>
        <v>0</v>
      </c>
      <c r="D63" s="40"/>
      <c r="E63" s="103">
        <f t="shared" si="9"/>
        <v>0</v>
      </c>
      <c r="F63" s="39"/>
      <c r="G63" s="13"/>
    </row>
    <row r="64" spans="2:8" ht="30" customHeight="1" outlineLevel="1" x14ac:dyDescent="0.45">
      <c r="C64" s="99">
        <f t="shared" si="10"/>
        <v>0</v>
      </c>
      <c r="D64" s="41"/>
      <c r="E64" s="103">
        <f t="shared" si="9"/>
        <v>0</v>
      </c>
      <c r="F64" s="39"/>
      <c r="G64" s="13"/>
    </row>
    <row r="65" spans="2:7" ht="30" customHeight="1" outlineLevel="1" x14ac:dyDescent="0.45">
      <c r="C65" s="99">
        <f t="shared" si="10"/>
        <v>0</v>
      </c>
      <c r="D65" s="40"/>
      <c r="E65" s="103">
        <f t="shared" si="9"/>
        <v>0</v>
      </c>
      <c r="F65" s="39"/>
      <c r="G65" s="13"/>
    </row>
    <row r="66" spans="2:7" ht="30" customHeight="1" outlineLevel="1" x14ac:dyDescent="0.45">
      <c r="C66" s="99">
        <f t="shared" ref="C66:C69" si="12">E66*F66</f>
        <v>0</v>
      </c>
      <c r="D66" s="40"/>
      <c r="E66" s="103">
        <f t="shared" ref="E66:E69" si="13">$E$55</f>
        <v>0</v>
      </c>
      <c r="F66" s="39"/>
      <c r="G66" s="13"/>
    </row>
    <row r="67" spans="2:7" ht="30" customHeight="1" outlineLevel="1" x14ac:dyDescent="0.45">
      <c r="C67" s="99">
        <f t="shared" si="12"/>
        <v>0</v>
      </c>
      <c r="D67" s="41"/>
      <c r="E67" s="103">
        <f t="shared" si="13"/>
        <v>0</v>
      </c>
      <c r="F67" s="39"/>
      <c r="G67" s="13"/>
    </row>
    <row r="68" spans="2:7" ht="30" customHeight="1" outlineLevel="1" x14ac:dyDescent="0.45">
      <c r="C68" s="99">
        <f t="shared" si="12"/>
        <v>0</v>
      </c>
      <c r="D68" s="40"/>
      <c r="E68" s="103">
        <f t="shared" si="13"/>
        <v>0</v>
      </c>
      <c r="F68" s="39"/>
      <c r="G68" s="13"/>
    </row>
    <row r="69" spans="2:7" ht="30" customHeight="1" outlineLevel="1" thickBot="1" x14ac:dyDescent="0.5">
      <c r="C69" s="99">
        <f t="shared" si="12"/>
        <v>0</v>
      </c>
      <c r="D69" s="40"/>
      <c r="E69" s="103">
        <f t="shared" si="13"/>
        <v>0</v>
      </c>
      <c r="F69" s="39"/>
      <c r="G69" s="13"/>
    </row>
    <row r="70" spans="2:7" ht="30" customHeight="1" outlineLevel="1" thickBot="1" x14ac:dyDescent="0.5">
      <c r="B70" s="1" t="s">
        <v>16</v>
      </c>
      <c r="C70" s="100">
        <f>SUM(C58:C69)</f>
        <v>0</v>
      </c>
      <c r="D70" s="23"/>
      <c r="E70" s="24"/>
      <c r="F70" s="101">
        <f>SUM(F58:F69)</f>
        <v>0</v>
      </c>
      <c r="G70" s="13"/>
    </row>
    <row r="71" spans="2:7" ht="16.5" customHeight="1" outlineLevel="1" x14ac:dyDescent="0.45">
      <c r="B71" s="1"/>
      <c r="C71" s="25"/>
      <c r="D71" s="26"/>
      <c r="F71" s="13"/>
      <c r="G71" s="13"/>
    </row>
    <row r="72" spans="2:7" ht="30" customHeight="1" outlineLevel="1" x14ac:dyDescent="0.45">
      <c r="C72" s="54" t="s">
        <v>25</v>
      </c>
      <c r="D72" s="55"/>
      <c r="E72" s="104">
        <f>IF(OR(D7="運行中における運転者の疲労状態を測定する機器",D7="運行中の運行管理機器"),C26+C52+C70,C26)</f>
        <v>0</v>
      </c>
      <c r="F72" s="53" t="s">
        <v>26</v>
      </c>
      <c r="G72" s="13"/>
    </row>
    <row r="73" spans="2:7" ht="18.600000000000001" customHeight="1" outlineLevel="1" x14ac:dyDescent="0.45">
      <c r="C73" s="49" t="s">
        <v>27</v>
      </c>
    </row>
    <row r="74" spans="2:7" ht="18.600000000000001" customHeight="1" outlineLevel="1" x14ac:dyDescent="0.45">
      <c r="C74" s="46" t="s">
        <v>28</v>
      </c>
    </row>
    <row r="75" spans="2:7" ht="18.600000000000001" customHeight="1" outlineLevel="1" x14ac:dyDescent="0.45"/>
    <row r="76" spans="2:7" outlineLevel="1" x14ac:dyDescent="0.45">
      <c r="B76" s="45" t="s">
        <v>88</v>
      </c>
    </row>
    <row r="77" spans="2:7" outlineLevel="1" x14ac:dyDescent="0.45">
      <c r="B77" s="45"/>
      <c r="C77" s="46" t="s">
        <v>29</v>
      </c>
      <c r="E77" s="57"/>
    </row>
    <row r="78" spans="2:7" outlineLevel="1" x14ac:dyDescent="0.45">
      <c r="B78" s="45"/>
      <c r="C78" s="58" t="s">
        <v>30</v>
      </c>
      <c r="D78" s="105">
        <f>E32</f>
        <v>0</v>
      </c>
      <c r="E78" s="57" t="s">
        <v>22</v>
      </c>
    </row>
    <row r="79" spans="2:7" outlineLevel="1" x14ac:dyDescent="0.45">
      <c r="B79" s="45"/>
      <c r="C79" s="58" t="s">
        <v>31</v>
      </c>
      <c r="D79" s="106" t="str">
        <f>F52</f>
        <v>0</v>
      </c>
      <c r="E79" s="57" t="s">
        <v>26</v>
      </c>
    </row>
    <row r="80" spans="2:7" outlineLevel="1" x14ac:dyDescent="0.45">
      <c r="C80" s="58" t="s">
        <v>32</v>
      </c>
      <c r="D80" s="111">
        <f>D79/2</f>
        <v>0</v>
      </c>
      <c r="E80" s="46" t="s">
        <v>26</v>
      </c>
      <c r="G80" s="47"/>
    </row>
    <row r="81" spans="2:9" outlineLevel="1" x14ac:dyDescent="0.45">
      <c r="C81" s="58" t="s">
        <v>33</v>
      </c>
      <c r="D81" s="97">
        <f>IF(D30="通信機能付デジタル式運行記録計及び 映像記録型ドライブレコーダー一体型の取得",50000,(IF(D30="デジタル式運行記録計の取得",30000,IF(D30="映像記録型ドライブレコーダーの取得",20000,IF(D30="デジタル式運行記録計及び 映像記録型ドライブレコーダー一体型の取得",50000,)))))</f>
        <v>0</v>
      </c>
      <c r="E81" s="46" t="s">
        <v>26</v>
      </c>
      <c r="G81" s="47"/>
    </row>
    <row r="82" spans="2:9" outlineLevel="1" x14ac:dyDescent="0.45">
      <c r="B82" s="45"/>
      <c r="C82" s="58" t="s">
        <v>34</v>
      </c>
      <c r="D82" s="107">
        <f>IF(D80&lt;=D81,ROUNDDOWN(D80,-2),D81)</f>
        <v>0</v>
      </c>
      <c r="E82" s="46" t="s">
        <v>35</v>
      </c>
      <c r="F82" s="108">
        <f>E32</f>
        <v>0</v>
      </c>
      <c r="G82" s="46" t="s">
        <v>36</v>
      </c>
      <c r="H82" s="107">
        <f>D82*F82</f>
        <v>0</v>
      </c>
      <c r="I82" s="46" t="s">
        <v>26</v>
      </c>
    </row>
    <row r="83" spans="2:9" outlineLevel="1" x14ac:dyDescent="0.45">
      <c r="B83" s="45"/>
      <c r="D83" s="46" t="s">
        <v>37</v>
      </c>
      <c r="G83" s="47"/>
    </row>
    <row r="84" spans="2:9" outlineLevel="1" x14ac:dyDescent="0.45">
      <c r="B84" s="45"/>
      <c r="D84" s="46" t="s">
        <v>38</v>
      </c>
      <c r="G84" s="47"/>
    </row>
    <row r="85" spans="2:9" outlineLevel="1" x14ac:dyDescent="0.45">
      <c r="B85" s="45"/>
      <c r="D85" s="46" t="s">
        <v>39</v>
      </c>
      <c r="G85" s="47"/>
    </row>
    <row r="86" spans="2:9" outlineLevel="1" x14ac:dyDescent="0.45">
      <c r="B86" s="45"/>
      <c r="C86" s="46" t="s">
        <v>40</v>
      </c>
      <c r="E86" s="57"/>
    </row>
    <row r="87" spans="2:9" outlineLevel="1" x14ac:dyDescent="0.45">
      <c r="B87" s="45"/>
      <c r="C87" s="58" t="s">
        <v>30</v>
      </c>
      <c r="D87" s="105">
        <f>E55</f>
        <v>0</v>
      </c>
      <c r="E87" s="57" t="s">
        <v>22</v>
      </c>
    </row>
    <row r="88" spans="2:9" outlineLevel="1" x14ac:dyDescent="0.45">
      <c r="B88" s="45"/>
      <c r="C88" s="58" t="s">
        <v>31</v>
      </c>
      <c r="D88" s="109">
        <f>F70</f>
        <v>0</v>
      </c>
      <c r="E88" s="57" t="s">
        <v>26</v>
      </c>
    </row>
    <row r="89" spans="2:9" outlineLevel="1" x14ac:dyDescent="0.45">
      <c r="C89" s="58" t="s">
        <v>32</v>
      </c>
      <c r="D89" s="111">
        <f>F70/2</f>
        <v>0</v>
      </c>
      <c r="E89" s="46" t="s">
        <v>26</v>
      </c>
      <c r="G89" s="47"/>
    </row>
    <row r="90" spans="2:9" outlineLevel="1" x14ac:dyDescent="0.45">
      <c r="C90" s="58" t="s">
        <v>33</v>
      </c>
      <c r="D90" s="97">
        <f>IF(D30="通信機能付デジタル式運行記録計及び 映像記録型ドライブレコーダー一体型の取得",130000,IF(D30="デジタル式運行記録計の取得",100000,IF(D30="映像記録型ドライブレコーダーの取得",30000,IF(D30="デジタル式運行記録計及び 映像記録型ドライブレコーダー一体型の取得",130000,0))))</f>
        <v>0</v>
      </c>
      <c r="E90" s="46" t="s">
        <v>26</v>
      </c>
      <c r="G90" s="47"/>
    </row>
    <row r="91" spans="2:9" outlineLevel="1" x14ac:dyDescent="0.45">
      <c r="B91" s="45"/>
      <c r="C91" s="58" t="s">
        <v>34</v>
      </c>
      <c r="D91" s="107">
        <f>IF(D89&lt;=D90,ROUNDDOWN(D89,-2),D90)</f>
        <v>0</v>
      </c>
      <c r="E91" s="46" t="s">
        <v>35</v>
      </c>
      <c r="F91" s="108">
        <f>E55</f>
        <v>0</v>
      </c>
      <c r="G91" s="46" t="s">
        <v>36</v>
      </c>
      <c r="H91" s="107">
        <f>D91*F91</f>
        <v>0</v>
      </c>
      <c r="I91" s="46" t="s">
        <v>26</v>
      </c>
    </row>
    <row r="92" spans="2:9" outlineLevel="1" x14ac:dyDescent="0.45">
      <c r="B92" s="45"/>
      <c r="D92" s="46" t="s">
        <v>37</v>
      </c>
      <c r="G92" s="47"/>
    </row>
    <row r="93" spans="2:9" outlineLevel="1" x14ac:dyDescent="0.45">
      <c r="B93" s="45"/>
      <c r="D93" s="46" t="s">
        <v>38</v>
      </c>
      <c r="G93" s="47"/>
    </row>
    <row r="94" spans="2:9" outlineLevel="1" x14ac:dyDescent="0.45">
      <c r="B94" s="45"/>
      <c r="D94" s="46" t="s">
        <v>39</v>
      </c>
      <c r="G94" s="47"/>
    </row>
    <row r="95" spans="2:9" outlineLevel="1" x14ac:dyDescent="0.45">
      <c r="B95" s="45"/>
      <c r="E95" s="57"/>
    </row>
    <row r="96" spans="2:9" outlineLevel="1" x14ac:dyDescent="0.45">
      <c r="B96" s="45" t="s">
        <v>89</v>
      </c>
      <c r="E96" s="57"/>
    </row>
    <row r="97" spans="2:8" outlineLevel="1" x14ac:dyDescent="0.45">
      <c r="B97" s="45"/>
      <c r="C97" s="46" t="s">
        <v>41</v>
      </c>
      <c r="E97" s="57"/>
    </row>
    <row r="98" spans="2:8" outlineLevel="1" x14ac:dyDescent="0.45">
      <c r="C98" s="58" t="s">
        <v>42</v>
      </c>
      <c r="D98" s="111">
        <f>IF(OR(D7="運行中における運転者の疲労状態を測定する機器",D7="運行中の運行管理機器"),C26/2+(H82+H91),C26/2)</f>
        <v>0</v>
      </c>
      <c r="E98" s="46" t="s">
        <v>26</v>
      </c>
      <c r="G98" s="47"/>
    </row>
    <row r="99" spans="2:8" outlineLevel="1" x14ac:dyDescent="0.45">
      <c r="C99" s="58" t="s">
        <v>43</v>
      </c>
      <c r="D99" s="107">
        <f>800000</f>
        <v>800000</v>
      </c>
      <c r="E99" s="46" t="s">
        <v>26</v>
      </c>
      <c r="G99" s="47"/>
    </row>
    <row r="100" spans="2:8" ht="26.4" outlineLevel="1" x14ac:dyDescent="0.45">
      <c r="B100" s="45"/>
      <c r="C100" s="51" t="s">
        <v>44</v>
      </c>
      <c r="D100" s="110">
        <f>IF(D98&lt;=D99,ROUNDDOWN(D98,-2),D99)</f>
        <v>0</v>
      </c>
      <c r="E100" s="52" t="s">
        <v>26</v>
      </c>
      <c r="F100" s="47"/>
      <c r="H100" s="5"/>
    </row>
    <row r="101" spans="2:8" ht="26.4" outlineLevel="1" x14ac:dyDescent="0.45">
      <c r="B101" s="45"/>
      <c r="D101" s="49" t="s">
        <v>27</v>
      </c>
      <c r="G101" s="47"/>
    </row>
    <row r="102" spans="2:8" outlineLevel="1" x14ac:dyDescent="0.45">
      <c r="B102" s="45"/>
      <c r="D102" s="46" t="s">
        <v>37</v>
      </c>
      <c r="G102" s="47"/>
    </row>
    <row r="103" spans="2:8" outlineLevel="1" x14ac:dyDescent="0.45">
      <c r="B103" s="45"/>
      <c r="D103" s="46" t="s">
        <v>38</v>
      </c>
      <c r="G103" s="47"/>
    </row>
    <row r="104" spans="2:8" outlineLevel="1" x14ac:dyDescent="0.45">
      <c r="B104" s="45"/>
      <c r="D104" s="46" t="s">
        <v>39</v>
      </c>
    </row>
    <row r="105" spans="2:8" outlineLevel="1" x14ac:dyDescent="0.45"/>
    <row r="106" spans="2:8" x14ac:dyDescent="0.45">
      <c r="B106" s="45" t="s">
        <v>90</v>
      </c>
      <c r="C106" s="6"/>
      <c r="D106" s="6"/>
    </row>
    <row r="107" spans="2:8" x14ac:dyDescent="0.45">
      <c r="C107" s="46" t="s">
        <v>81</v>
      </c>
    </row>
    <row r="108" spans="2:8" x14ac:dyDescent="0.45">
      <c r="C108" s="46" t="s">
        <v>82</v>
      </c>
    </row>
    <row r="109" spans="2:8" x14ac:dyDescent="0.45">
      <c r="C109" s="46" t="s">
        <v>45</v>
      </c>
      <c r="E109" s="42" t="s">
        <v>46</v>
      </c>
      <c r="F109" s="43"/>
    </row>
    <row r="111" spans="2:8" x14ac:dyDescent="0.45">
      <c r="C111" s="46" t="s">
        <v>47</v>
      </c>
    </row>
    <row r="112" spans="2:8" x14ac:dyDescent="0.45">
      <c r="C112" s="117">
        <f>D7</f>
        <v>0</v>
      </c>
      <c r="D112" s="118"/>
      <c r="E112" s="7"/>
      <c r="F112" s="3"/>
    </row>
    <row r="113" spans="3:8" ht="18.600000000000001" thickBot="1" x14ac:dyDescent="0.5"/>
    <row r="114" spans="3:8" ht="34.200000000000003" customHeight="1" x14ac:dyDescent="0.45">
      <c r="C114" s="28" t="s">
        <v>48</v>
      </c>
      <c r="D114" s="29" t="s">
        <v>49</v>
      </c>
      <c r="E114" s="29" t="s">
        <v>50</v>
      </c>
      <c r="F114" s="29" t="s">
        <v>85</v>
      </c>
      <c r="G114" s="29" t="s">
        <v>51</v>
      </c>
      <c r="H114" s="44" t="s">
        <v>52</v>
      </c>
    </row>
    <row r="115" spans="3:8" ht="25.2" customHeight="1" x14ac:dyDescent="0.45">
      <c r="C115" s="84"/>
      <c r="D115" s="85"/>
      <c r="E115" s="85"/>
      <c r="F115" s="85"/>
      <c r="G115" s="85"/>
      <c r="H115" s="86"/>
    </row>
    <row r="116" spans="3:8" ht="25.2" customHeight="1" x14ac:dyDescent="0.45">
      <c r="C116" s="84"/>
      <c r="D116" s="85"/>
      <c r="E116" s="85"/>
      <c r="F116" s="85"/>
      <c r="G116" s="85"/>
      <c r="H116" s="86"/>
    </row>
    <row r="117" spans="3:8" ht="25.2" customHeight="1" x14ac:dyDescent="0.45">
      <c r="C117" s="84"/>
      <c r="D117" s="85"/>
      <c r="E117" s="85"/>
      <c r="F117" s="85"/>
      <c r="G117" s="85"/>
      <c r="H117" s="86"/>
    </row>
    <row r="118" spans="3:8" ht="25.2" customHeight="1" x14ac:dyDescent="0.45">
      <c r="C118" s="84"/>
      <c r="D118" s="85"/>
      <c r="E118" s="85"/>
      <c r="F118" s="85"/>
      <c r="G118" s="85"/>
      <c r="H118" s="86"/>
    </row>
    <row r="119" spans="3:8" ht="25.2" customHeight="1" x14ac:dyDescent="0.45">
      <c r="C119" s="84"/>
      <c r="D119" s="85"/>
      <c r="E119" s="85"/>
      <c r="F119" s="85"/>
      <c r="G119" s="85"/>
      <c r="H119" s="86"/>
    </row>
    <row r="120" spans="3:8" ht="25.2" customHeight="1" x14ac:dyDescent="0.45">
      <c r="C120" s="84"/>
      <c r="D120" s="85"/>
      <c r="E120" s="85"/>
      <c r="F120" s="85"/>
      <c r="G120" s="85"/>
      <c r="H120" s="86"/>
    </row>
    <row r="121" spans="3:8" ht="25.2" customHeight="1" x14ac:dyDescent="0.45">
      <c r="C121" s="84"/>
      <c r="D121" s="85"/>
      <c r="E121" s="85"/>
      <c r="F121" s="85"/>
      <c r="G121" s="85"/>
      <c r="H121" s="86"/>
    </row>
    <row r="122" spans="3:8" ht="25.2" customHeight="1" x14ac:dyDescent="0.45">
      <c r="C122" s="84"/>
      <c r="D122" s="85"/>
      <c r="E122" s="85"/>
      <c r="F122" s="85"/>
      <c r="G122" s="85"/>
      <c r="H122" s="86"/>
    </row>
    <row r="123" spans="3:8" ht="25.2" customHeight="1" x14ac:dyDescent="0.45">
      <c r="C123" s="84"/>
      <c r="D123" s="85"/>
      <c r="E123" s="85"/>
      <c r="F123" s="85"/>
      <c r="G123" s="85"/>
      <c r="H123" s="86"/>
    </row>
    <row r="124" spans="3:8" ht="25.2" customHeight="1" x14ac:dyDescent="0.45">
      <c r="C124" s="84"/>
      <c r="D124" s="85"/>
      <c r="E124" s="85"/>
      <c r="F124" s="85"/>
      <c r="G124" s="85"/>
      <c r="H124" s="86"/>
    </row>
    <row r="125" spans="3:8" ht="25.2" customHeight="1" x14ac:dyDescent="0.45">
      <c r="C125" s="84"/>
      <c r="D125" s="85"/>
      <c r="E125" s="85"/>
      <c r="F125" s="85"/>
      <c r="G125" s="85"/>
      <c r="H125" s="86"/>
    </row>
    <row r="126" spans="3:8" ht="25.2" customHeight="1" x14ac:dyDescent="0.45">
      <c r="C126" s="84"/>
      <c r="D126" s="85"/>
      <c r="E126" s="85"/>
      <c r="F126" s="85"/>
      <c r="G126" s="85"/>
      <c r="H126" s="86"/>
    </row>
    <row r="127" spans="3:8" ht="25.2" customHeight="1" x14ac:dyDescent="0.45">
      <c r="C127" s="84"/>
      <c r="D127" s="85"/>
      <c r="E127" s="85"/>
      <c r="F127" s="85"/>
      <c r="G127" s="85"/>
      <c r="H127" s="86"/>
    </row>
    <row r="128" spans="3:8" ht="25.2" customHeight="1" thickBot="1" x14ac:dyDescent="0.5">
      <c r="C128" s="87"/>
      <c r="D128" s="88"/>
      <c r="E128" s="88"/>
      <c r="F128" s="88"/>
      <c r="G128" s="88"/>
      <c r="H128" s="89"/>
    </row>
    <row r="129" spans="3:7" x14ac:dyDescent="0.45">
      <c r="C129" s="46" t="s">
        <v>53</v>
      </c>
      <c r="E129" s="27"/>
      <c r="F129" s="27"/>
    </row>
    <row r="130" spans="3:7" x14ac:dyDescent="0.45">
      <c r="E130" s="27"/>
      <c r="F130" s="27"/>
    </row>
    <row r="131" spans="3:7" x14ac:dyDescent="0.45">
      <c r="F131" s="3"/>
    </row>
    <row r="132" spans="3:7" x14ac:dyDescent="0.45">
      <c r="C132" s="46" t="s">
        <v>54</v>
      </c>
      <c r="D132" s="3"/>
      <c r="E132" s="3"/>
      <c r="F132" s="3"/>
    </row>
    <row r="133" spans="3:7" x14ac:dyDescent="0.45">
      <c r="C133" s="117">
        <f>D7</f>
        <v>0</v>
      </c>
      <c r="D133" s="118"/>
      <c r="E133" s="3"/>
      <c r="F133" s="3"/>
    </row>
    <row r="134" spans="3:7" x14ac:dyDescent="0.45">
      <c r="C134" s="3"/>
    </row>
    <row r="135" spans="3:7" ht="18.600000000000001" thickBot="1" x14ac:dyDescent="0.5"/>
    <row r="136" spans="3:7" ht="45" customHeight="1" x14ac:dyDescent="0.45">
      <c r="C136" s="28" t="s">
        <v>48</v>
      </c>
      <c r="D136" s="29" t="s">
        <v>55</v>
      </c>
      <c r="E136" s="29" t="s">
        <v>85</v>
      </c>
      <c r="F136" s="29" t="s">
        <v>51</v>
      </c>
      <c r="G136" s="44" t="s">
        <v>52</v>
      </c>
    </row>
    <row r="137" spans="3:7" ht="25.2" customHeight="1" x14ac:dyDescent="0.45">
      <c r="C137" s="84"/>
      <c r="D137" s="85"/>
      <c r="E137" s="85"/>
      <c r="F137" s="85"/>
      <c r="G137" s="90"/>
    </row>
    <row r="138" spans="3:7" ht="25.2" customHeight="1" x14ac:dyDescent="0.45">
      <c r="C138" s="84"/>
      <c r="D138" s="85"/>
      <c r="E138" s="85"/>
      <c r="F138" s="85"/>
      <c r="G138" s="90"/>
    </row>
    <row r="139" spans="3:7" ht="25.2" customHeight="1" x14ac:dyDescent="0.45">
      <c r="C139" s="84"/>
      <c r="D139" s="85"/>
      <c r="E139" s="85"/>
      <c r="F139" s="85"/>
      <c r="G139" s="90"/>
    </row>
    <row r="140" spans="3:7" ht="25.2" customHeight="1" x14ac:dyDescent="0.45">
      <c r="C140" s="84"/>
      <c r="D140" s="85"/>
      <c r="E140" s="85"/>
      <c r="F140" s="85"/>
      <c r="G140" s="90"/>
    </row>
    <row r="141" spans="3:7" ht="25.2" customHeight="1" x14ac:dyDescent="0.45">
      <c r="C141" s="84"/>
      <c r="D141" s="85"/>
      <c r="E141" s="85"/>
      <c r="F141" s="85"/>
      <c r="G141" s="90"/>
    </row>
    <row r="142" spans="3:7" ht="25.2" customHeight="1" x14ac:dyDescent="0.45">
      <c r="C142" s="91"/>
      <c r="D142" s="92"/>
      <c r="E142" s="92"/>
      <c r="F142" s="92"/>
      <c r="G142" s="90"/>
    </row>
    <row r="143" spans="3:7" ht="25.2" customHeight="1" x14ac:dyDescent="0.45">
      <c r="C143" s="84"/>
      <c r="D143" s="85"/>
      <c r="E143" s="85"/>
      <c r="F143" s="85"/>
      <c r="G143" s="90"/>
    </row>
    <row r="144" spans="3:7" ht="25.2" customHeight="1" x14ac:dyDescent="0.45">
      <c r="C144" s="84"/>
      <c r="D144" s="85"/>
      <c r="E144" s="85"/>
      <c r="F144" s="85"/>
      <c r="G144" s="90"/>
    </row>
    <row r="145" spans="3:7" ht="25.2" customHeight="1" x14ac:dyDescent="0.45">
      <c r="C145" s="84"/>
      <c r="D145" s="85"/>
      <c r="E145" s="85"/>
      <c r="F145" s="85"/>
      <c r="G145" s="90"/>
    </row>
    <row r="146" spans="3:7" ht="25.2" customHeight="1" x14ac:dyDescent="0.45">
      <c r="C146" s="84"/>
      <c r="D146" s="85"/>
      <c r="E146" s="85"/>
      <c r="F146" s="85"/>
      <c r="G146" s="90"/>
    </row>
    <row r="147" spans="3:7" ht="25.2" customHeight="1" x14ac:dyDescent="0.45">
      <c r="C147" s="84"/>
      <c r="D147" s="85"/>
      <c r="E147" s="85"/>
      <c r="F147" s="85"/>
      <c r="G147" s="90"/>
    </row>
    <row r="148" spans="3:7" ht="25.2" customHeight="1" x14ac:dyDescent="0.45">
      <c r="C148" s="91"/>
      <c r="D148" s="92"/>
      <c r="E148" s="92"/>
      <c r="F148" s="92"/>
      <c r="G148" s="90"/>
    </row>
    <row r="149" spans="3:7" ht="25.2" customHeight="1" x14ac:dyDescent="0.45">
      <c r="C149" s="84"/>
      <c r="D149" s="85"/>
      <c r="E149" s="85"/>
      <c r="F149" s="85"/>
      <c r="G149" s="90"/>
    </row>
    <row r="150" spans="3:7" ht="25.2" customHeight="1" thickBot="1" x14ac:dyDescent="0.5">
      <c r="C150" s="87"/>
      <c r="D150" s="88"/>
      <c r="E150" s="88"/>
      <c r="F150" s="88"/>
      <c r="G150" s="93"/>
    </row>
    <row r="152" spans="3:7" x14ac:dyDescent="0.45">
      <c r="C152" s="46" t="s">
        <v>56</v>
      </c>
    </row>
    <row r="153" spans="3:7" ht="25.2" customHeight="1" x14ac:dyDescent="0.45">
      <c r="C153" s="94"/>
      <c r="D153" s="48" t="s">
        <v>57</v>
      </c>
      <c r="E153" s="46" t="s">
        <v>58</v>
      </c>
      <c r="F153" s="96"/>
      <c r="G153" s="48" t="s">
        <v>59</v>
      </c>
    </row>
    <row r="154" spans="3:7" ht="25.2" customHeight="1" x14ac:dyDescent="0.45">
      <c r="C154" s="94"/>
      <c r="D154" s="48" t="s">
        <v>57</v>
      </c>
      <c r="E154" s="46" t="s">
        <v>58</v>
      </c>
      <c r="F154" s="96"/>
      <c r="G154" s="48" t="s">
        <v>59</v>
      </c>
    </row>
    <row r="155" spans="3:7" ht="25.2" customHeight="1" x14ac:dyDescent="0.45">
      <c r="C155" s="94"/>
      <c r="D155" s="48" t="s">
        <v>57</v>
      </c>
      <c r="E155" s="46" t="s">
        <v>58</v>
      </c>
      <c r="F155" s="96"/>
      <c r="G155" s="48" t="s">
        <v>59</v>
      </c>
    </row>
    <row r="156" spans="3:7" ht="25.2" customHeight="1" x14ac:dyDescent="0.45">
      <c r="C156" s="94"/>
      <c r="D156" s="48" t="s">
        <v>57</v>
      </c>
      <c r="E156" s="48" t="s">
        <v>58</v>
      </c>
      <c r="F156" s="96"/>
      <c r="G156" s="48" t="s">
        <v>59</v>
      </c>
    </row>
    <row r="157" spans="3:7" ht="25.2" customHeight="1" x14ac:dyDescent="0.45">
      <c r="C157" s="95"/>
      <c r="D157" s="48" t="s">
        <v>57</v>
      </c>
      <c r="E157" s="48" t="s">
        <v>58</v>
      </c>
      <c r="F157" s="96"/>
      <c r="G157" s="48" t="s">
        <v>59</v>
      </c>
    </row>
    <row r="158" spans="3:7" ht="25.2" customHeight="1" x14ac:dyDescent="0.45">
      <c r="C158" s="95"/>
      <c r="D158" s="48" t="s">
        <v>57</v>
      </c>
      <c r="E158" s="48" t="s">
        <v>58</v>
      </c>
      <c r="F158" s="96"/>
      <c r="G158" s="48" t="s">
        <v>59</v>
      </c>
    </row>
    <row r="159" spans="3:7" ht="25.2" customHeight="1" x14ac:dyDescent="0.45">
      <c r="C159" s="94"/>
      <c r="D159" s="48" t="s">
        <v>57</v>
      </c>
      <c r="E159" s="48" t="s">
        <v>58</v>
      </c>
      <c r="F159" s="96"/>
      <c r="G159" s="48" t="s">
        <v>59</v>
      </c>
    </row>
    <row r="160" spans="3:7" ht="25.2" customHeight="1" x14ac:dyDescent="0.45">
      <c r="C160" s="95"/>
      <c r="D160" s="48" t="s">
        <v>57</v>
      </c>
      <c r="E160" s="48" t="s">
        <v>58</v>
      </c>
      <c r="F160" s="96"/>
      <c r="G160" s="48" t="s">
        <v>59</v>
      </c>
    </row>
    <row r="161" spans="3:7" ht="25.2" customHeight="1" x14ac:dyDescent="0.45">
      <c r="C161" s="94"/>
      <c r="D161" s="48" t="s">
        <v>57</v>
      </c>
      <c r="E161" s="46" t="s">
        <v>58</v>
      </c>
      <c r="F161" s="96"/>
      <c r="G161" s="48" t="s">
        <v>59</v>
      </c>
    </row>
    <row r="162" spans="3:7" ht="25.2" customHeight="1" x14ac:dyDescent="0.45">
      <c r="C162" s="94"/>
      <c r="D162" s="48" t="s">
        <v>57</v>
      </c>
      <c r="E162" s="46" t="s">
        <v>58</v>
      </c>
      <c r="F162" s="96"/>
      <c r="G162" s="48" t="s">
        <v>59</v>
      </c>
    </row>
    <row r="163" spans="3:7" ht="25.2" customHeight="1" x14ac:dyDescent="0.45">
      <c r="C163" s="94"/>
      <c r="D163" s="48" t="s">
        <v>57</v>
      </c>
      <c r="E163" s="48" t="s">
        <v>58</v>
      </c>
      <c r="F163" s="96"/>
      <c r="G163" s="48" t="s">
        <v>59</v>
      </c>
    </row>
    <row r="164" spans="3:7" ht="25.2" customHeight="1" x14ac:dyDescent="0.45">
      <c r="C164" s="95"/>
      <c r="D164" s="48" t="s">
        <v>57</v>
      </c>
      <c r="E164" s="48" t="s">
        <v>58</v>
      </c>
      <c r="F164" s="96"/>
      <c r="G164" s="48" t="s">
        <v>59</v>
      </c>
    </row>
    <row r="165" spans="3:7" ht="25.2" customHeight="1" x14ac:dyDescent="0.45">
      <c r="C165" s="95"/>
      <c r="D165" s="48" t="s">
        <v>57</v>
      </c>
      <c r="E165" s="48" t="s">
        <v>58</v>
      </c>
      <c r="F165" s="96"/>
      <c r="G165" s="48" t="s">
        <v>59</v>
      </c>
    </row>
    <row r="166" spans="3:7" ht="25.2" customHeight="1" x14ac:dyDescent="0.45">
      <c r="C166" s="94"/>
      <c r="D166" s="48" t="s">
        <v>57</v>
      </c>
      <c r="E166" s="48" t="s">
        <v>58</v>
      </c>
      <c r="F166" s="96"/>
      <c r="G166" s="48" t="s">
        <v>59</v>
      </c>
    </row>
    <row r="167" spans="3:7" ht="25.2" customHeight="1" x14ac:dyDescent="0.45">
      <c r="C167" s="95"/>
      <c r="D167" s="48" t="s">
        <v>57</v>
      </c>
      <c r="E167" s="48" t="s">
        <v>58</v>
      </c>
      <c r="F167" s="96"/>
      <c r="G167" s="48" t="s">
        <v>59</v>
      </c>
    </row>
  </sheetData>
  <sheetProtection algorithmName="SHA-512" hashValue="k98WPNWTqG7ui36VDIbwzdayrhPVkZDXZna2invovISoEgIGu/l0XVZ/Q3ReOyTkWA3M2T+hq5mvm+U0B9BHvw==" saltValue="s4Xqm7nrHKJjlKazr65tNQ==" spinCount="100000" sheet="1" objects="1" scenarios="1" selectLockedCells="1"/>
  <mergeCells count="13">
    <mergeCell ref="G51:H51"/>
    <mergeCell ref="G52:H52"/>
    <mergeCell ref="C5:C6"/>
    <mergeCell ref="C112:D112"/>
    <mergeCell ref="C133:D133"/>
    <mergeCell ref="D7:F7"/>
    <mergeCell ref="D9:F9"/>
    <mergeCell ref="C9:C10"/>
    <mergeCell ref="D30:F30"/>
    <mergeCell ref="C33:C34"/>
    <mergeCell ref="D33:F33"/>
    <mergeCell ref="C56:C57"/>
    <mergeCell ref="D56:F56"/>
  </mergeCells>
  <phoneticPr fontId="3"/>
  <conditionalFormatting sqref="C51 E51">
    <cfRule type="expression" dxfId="1" priority="1">
      <formula>$C$51="NG"</formula>
    </cfRule>
  </conditionalFormatting>
  <conditionalFormatting sqref="C99:D99">
    <cfRule type="expression" dxfId="0" priority="3">
      <formula>$D$99=0</formula>
    </cfRule>
  </conditionalFormatting>
  <dataValidations count="4">
    <dataValidation type="list" allowBlank="1" showInputMessage="1" showErrorMessage="1" sqref="D7" xr:uid="{00000000-0002-0000-0000-000000000000}">
      <formula1>"ＩＴを活用した遠隔地における点呼機器,遠隔点呼機器,自動点呼機器,運行中における運転者の疲労状態を測定する機器,休息時間における運転者の睡眠状態等を測定する機器,運行中の運行管理機器"</formula1>
    </dataValidation>
    <dataValidation type="list" showInputMessage="1" showErrorMessage="1" sqref="C134" xr:uid="{00000000-0002-0000-0000-000001000000}">
      <formula1>"✓,　"</formula1>
    </dataValidation>
    <dataValidation type="list" allowBlank="1" showInputMessage="1" showErrorMessage="1" sqref="D6:H6" xr:uid="{00000000-0002-0000-0000-000003000000}">
      <formula1>"✓,　"</formula1>
    </dataValidation>
    <dataValidation type="list" showInputMessage="1" showErrorMessage="1" sqref="D30:F30" xr:uid="{5A727687-E1F8-44CF-B07B-419BAEBFFE7B}">
      <formula1>"デジタル式運行記録計の取得,映像記録型ドライブレコーダーの取得,デジタル式運行記録計及び 映像記録型ドライブレコーダー一体型の取得"</formula1>
    </dataValidation>
  </dataValidations>
  <pageMargins left="0.7" right="0.7" top="0.75" bottom="0.75" header="0.3" footer="0.3"/>
  <pageSetup paperSize="9" scale="1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A20"/>
  <sheetViews>
    <sheetView zoomScale="70" zoomScaleNormal="70" workbookViewId="0">
      <selection activeCell="A3" sqref="A3"/>
    </sheetView>
  </sheetViews>
  <sheetFormatPr defaultRowHeight="18" x14ac:dyDescent="0.45"/>
  <cols>
    <col min="2" max="2" width="23.09765625" style="64" customWidth="1"/>
    <col min="3" max="3" width="8.3984375" customWidth="1"/>
    <col min="4" max="8" width="7.69921875" customWidth="1"/>
    <col min="9" max="26" width="15.69921875" customWidth="1"/>
    <col min="27" max="27" width="15.19921875" customWidth="1"/>
  </cols>
  <sheetData>
    <row r="2" spans="1:27" s="61" customFormat="1" ht="90" x14ac:dyDescent="0.45">
      <c r="A2" s="62" t="s">
        <v>60</v>
      </c>
      <c r="B2" s="65" t="s">
        <v>61</v>
      </c>
      <c r="C2" s="66" t="s">
        <v>62</v>
      </c>
      <c r="D2" s="70" t="s">
        <v>5</v>
      </c>
      <c r="E2" s="70" t="s">
        <v>6</v>
      </c>
      <c r="F2" s="70" t="s">
        <v>7</v>
      </c>
      <c r="G2" s="70" t="s">
        <v>8</v>
      </c>
      <c r="H2" s="70" t="s">
        <v>9</v>
      </c>
      <c r="I2" s="67" t="s">
        <v>63</v>
      </c>
      <c r="J2" s="67" t="s">
        <v>64</v>
      </c>
      <c r="K2" s="67" t="s">
        <v>65</v>
      </c>
      <c r="L2" s="67" t="s">
        <v>66</v>
      </c>
      <c r="M2" s="67" t="s">
        <v>67</v>
      </c>
      <c r="N2" s="67" t="s">
        <v>68</v>
      </c>
      <c r="O2" s="67" t="s">
        <v>69</v>
      </c>
      <c r="P2" s="67" t="s">
        <v>70</v>
      </c>
      <c r="Q2" s="67" t="s">
        <v>71</v>
      </c>
      <c r="R2" s="68" t="s">
        <v>72</v>
      </c>
      <c r="S2" s="67" t="s">
        <v>73</v>
      </c>
      <c r="T2" s="67" t="s">
        <v>74</v>
      </c>
      <c r="U2" s="68" t="s">
        <v>75</v>
      </c>
      <c r="V2" s="67" t="s">
        <v>76</v>
      </c>
      <c r="W2" s="67" t="s">
        <v>77</v>
      </c>
      <c r="X2" s="68" t="s">
        <v>78</v>
      </c>
      <c r="Y2" s="67" t="s">
        <v>79</v>
      </c>
      <c r="Z2" s="67" t="s">
        <v>80</v>
      </c>
      <c r="AA2" s="76"/>
    </row>
    <row r="3" spans="1:27" x14ac:dyDescent="0.45">
      <c r="A3" s="78"/>
      <c r="B3" s="63" t="str">
        <f>過労運転防止のための先進的な取り組みに対する支援に限る!C153&amp;""</f>
        <v/>
      </c>
      <c r="C3" s="63">
        <f>過労運転防止のための先進的な取り組みに対する支援に限る!F153</f>
        <v>0</v>
      </c>
      <c r="D3" s="71" t="str">
        <f>IF(AND(過労運転防止のための先進的な取り組みに対する支援に限る!D6="✓",B3&lt;&gt;""),"1","")</f>
        <v/>
      </c>
      <c r="E3" s="71" t="str">
        <f>IF(AND(過労運転防止のための先進的な取り組みに対する支援に限る!E6="✓",B3&lt;&gt;""),"1","")</f>
        <v/>
      </c>
      <c r="F3" s="71" t="str">
        <f>IF(AND(過労運転防止のための先進的な取り組みに対する支援に限る!F6="✓",B3&lt;&gt;""),"1","")</f>
        <v/>
      </c>
      <c r="G3" s="71" t="str">
        <f>IF(AND(過労運転防止のための先進的な取り組みに対する支援に限る!G6="✓",B3&lt;&gt;""),"1","")</f>
        <v/>
      </c>
      <c r="H3" s="71" t="str">
        <f>IF(AND(過労運転防止のための先進的な取り組みに対する支援に限る!H6="✓",B3&lt;&gt;""),"1","")</f>
        <v/>
      </c>
      <c r="I3" s="63" t="str">
        <f>IF(過労運転防止のための先進的な取り組みに対する支援に限る!$D$7="ＩＴを活用した遠隔地における点呼機器",過労運転防止のための先進的な取り組みに対する支援に限る!$E$115,"")</f>
        <v/>
      </c>
      <c r="J3" s="63" t="str">
        <f>IF(過労運転防止のための先進的な取り組みに対する支援に限る!$D$7="ＩＴを活用した遠隔地における点呼機器",COUNTIF(過労運転防止のための先進的な取り組みに対する支援に限る!$C$115:$C$128,"*"&amp;レポート用!B3&amp;"*"),"")</f>
        <v/>
      </c>
      <c r="K3" s="63" t="str">
        <f>IF(過労運転防止のための先進的な取り組みに対する支援に限る!$D$7="ＩＴを活用した遠隔地における点呼機器",COUNTIF(過労運転防止のための先進的な取り組みに対する支援に限る!$C$137:$C$150,"*"&amp;レポート用!B3&amp;"*"),"")</f>
        <v/>
      </c>
      <c r="L3" s="63" t="str">
        <f>IF(過労運転防止のための先進的な取り組みに対する支援に限る!$D$7="遠隔点呼機器",過労運転防止のための先進的な取り組みに対する支援に限る!$E$115,"")</f>
        <v/>
      </c>
      <c r="M3" s="63" t="str">
        <f>IF(過労運転防止のための先進的な取り組みに対する支援に限る!$D$7="遠隔点呼機器",COUNTIF(過労運転防止のための先進的な取り組みに対する支援に限る!$C$115:$C$128,"*"&amp;B3&amp;"*"),"")</f>
        <v/>
      </c>
      <c r="N3" s="63" t="str">
        <f>IF(過労運転防止のための先進的な取り組みに対する支援に限る!$D$7="遠隔点呼機器",COUNTIF(過労運転防止のための先進的な取り組みに対する支援に限る!$C$137:$C$150,"*"&amp;$B3&amp;"*"),"")</f>
        <v/>
      </c>
      <c r="O3" s="63" t="str">
        <f>IF(過労運転防止のための先進的な取り組みに対する支援に限る!$D$7="自動点呼機器",過労運転防止のための先進的な取り組みに対する支援に限る!$E$115,"")</f>
        <v/>
      </c>
      <c r="P3" s="63" t="str">
        <f>IF(過労運転防止のための先進的な取り組みに対する支援に限る!$D$7="自動点呼機器",COUNTIF(過労運転防止のための先進的な取り組みに対する支援に限る!$C$115:$C$128,"*"&amp;$B3&amp;"*"),"")</f>
        <v/>
      </c>
      <c r="Q3" s="63" t="str">
        <f>IF(過労運転防止のための先進的な取り組みに対する支援に限る!$D$7="自動点呼機器",COUNTIF(過労運転防止のための先進的な取り組みに対する支援に限る!$C$137:$C$150,"*"&amp;$B3&amp;"*"),"")</f>
        <v/>
      </c>
      <c r="R3" s="63" t="str">
        <f>IF(過労運転防止のための先進的な取り組みに対する支援に限る!$D7="運行中における運転者の疲労状態を測定する機器",過労運転防止のための先進的な取り組みに対する支援に限る!$E115,"")</f>
        <v/>
      </c>
      <c r="S3" s="63" t="str">
        <f>IF(過労運転防止のための先進的な取り組みに対する支援に限る!$D$7="運行中における運転者の疲労状態を測定する機器",COUNTIF(過労運転防止のための先進的な取り組みに対する支援に限る!$C$115:$C$128,"*"&amp;$B3&amp;"*"),"")</f>
        <v/>
      </c>
      <c r="T3" s="63" t="str">
        <f>IF(過労運転防止のための先進的な取り組みに対する支援に限る!$D$7="運行中における運転者の疲労状態を測定する機器",COUNTIF(過労運転防止のための先進的な取り組みに対する支援に限る!$C$137:$C$150,"*"&amp;$B3&amp;"*"),"")</f>
        <v/>
      </c>
      <c r="U3" s="63" t="str">
        <f>IF(過労運転防止のための先進的な取り組みに対する支援に限る!$D7="休息時間における運転者の睡眠状態等を測定する機器",過労運転防止のための先進的な取り組みに対する支援に限る!$E115,"")</f>
        <v/>
      </c>
      <c r="V3" s="63" t="str">
        <f>IF(過労運転防止のための先進的な取り組みに対する支援に限る!$D$7="休息時間における運転者の睡眠状態等を測定する機器",COUNTIF(過労運転防止のための先進的な取り組みに対する支援に限る!$C$115:$C$128,"*"&amp;$B3&amp;"*"),"")</f>
        <v/>
      </c>
      <c r="W3" s="63" t="str">
        <f>IF(過労運転防止のための先進的な取り組みに対する支援に限る!$D$7="休息時間における運転者の睡眠状態等を測定する機器",COUNTIF(過労運転防止のための先進的な取り組みに対する支援に限る!$C$137:$C$150,"*"&amp;$B3&amp;"*"),"")</f>
        <v/>
      </c>
      <c r="X3" s="63" t="str">
        <f>IF(過労運転防止のための先進的な取り組みに対する支援に限る!$D7="運行中の運行管理機器",過労運転防止のための先進的な取り組みに対する支援に限る!$E115,"")</f>
        <v/>
      </c>
      <c r="Y3" s="63" t="str">
        <f>IF(過労運転防止のための先進的な取り組みに対する支援に限る!$D$7="運行中の運行管理機器",COUNTIF(過労運転防止のための先進的な取り組みに対する支援に限る!$C$115:$C$128,"*"&amp;$B3&amp;"*"),"")</f>
        <v/>
      </c>
      <c r="Z3" s="63" t="str">
        <f>IF(過労運転防止のための先進的な取り組みに対する支援に限る!$D$7="運行中の運行管理機器",COUNTIF(過労運転防止のための先進的な取り組みに対する支援に限る!$C$137:$C$150,"*"&amp;$B3&amp;"*"),"")</f>
        <v/>
      </c>
      <c r="AA3" s="77"/>
    </row>
    <row r="4" spans="1:27" x14ac:dyDescent="0.45">
      <c r="A4" s="69" t="str">
        <f>IF(B4&lt;&gt;0,$A$3,"")</f>
        <v/>
      </c>
      <c r="B4" s="63">
        <f>過労運転防止のための先進的な取り組みに対する支援に限る!C154</f>
        <v>0</v>
      </c>
      <c r="C4" s="63">
        <f>過労運転防止のための先進的な取り組みに対する支援に限る!F154</f>
        <v>0</v>
      </c>
      <c r="D4" s="71" t="str">
        <f>IF($B4&lt;&gt;0,$D$3,"")</f>
        <v/>
      </c>
      <c r="E4" s="71" t="str">
        <f>IF($B4&lt;&gt;0,$E$3,"")</f>
        <v/>
      </c>
      <c r="F4" s="71" t="str">
        <f>IF($B4&lt;&gt;0,$F$3,"")</f>
        <v/>
      </c>
      <c r="G4" s="71" t="str">
        <f>IF($B4&lt;&gt;0,$G$3,"")</f>
        <v/>
      </c>
      <c r="H4" s="71" t="str">
        <f>IF($B4&lt;&gt;0,$H$3,"")</f>
        <v/>
      </c>
      <c r="I4" s="63" t="str">
        <f>IF(B4&lt;&gt;0,$I3,"")</f>
        <v/>
      </c>
      <c r="J4" s="63" t="str">
        <f>IF(過労運転防止のための先進的な取り組みに対する支援に限る!$D$7="ＩＴを活用した遠隔地における点呼機器",COUNTIF(過労運転防止のための先進的な取り組みに対する支援に限る!$C$115:$C$128,"*"&amp;レポート用!B4&amp;"*"),"")</f>
        <v/>
      </c>
      <c r="K4" s="63" t="str">
        <f>IF(過労運転防止のための先進的な取り組みに対する支援に限る!$D$7="ＩＴを活用した遠隔地における点呼機器",COUNTIF(過労運転防止のための先進的な取り組みに対する支援に限る!$C$137:$C$150,"*"&amp;レポート用!B4&amp;"*"),"")</f>
        <v/>
      </c>
      <c r="L4" s="63" t="str">
        <f t="shared" ref="L4:L20" si="0">IF($B4&lt;&gt;0,$L$3,"")</f>
        <v/>
      </c>
      <c r="M4" s="63" t="str">
        <f>IF(過労運転防止のための先進的な取り組みに対する支援に限る!$D$7="遠隔点呼機器",COUNTIF(過労運転防止のための先進的な取り組みに対する支援に限る!$C$115:$C$128,"*"&amp;B4&amp;"*"),"")</f>
        <v/>
      </c>
      <c r="N4" s="63" t="str">
        <f>IF(過労運転防止のための先進的な取り組みに対する支援に限る!$D$7="遠隔点呼機器",COUNTIF(過労運転防止のための先進的な取り組みに対する支援に限る!$C$137:$C$150,"*"&amp;$B4&amp;"*"),"")</f>
        <v/>
      </c>
      <c r="O4" s="63" t="str">
        <f t="shared" ref="O4:O20" si="1">IF($B4&lt;&gt;0,$O3,"")</f>
        <v/>
      </c>
      <c r="P4" s="63" t="str">
        <f>IF(過労運転防止のための先進的な取り組みに対する支援に限る!$D$7="自動点呼機器",COUNTIF(過労運転防止のための先進的な取り組みに対する支援に限る!$C$115:$C$128,"*"&amp;$B4&amp;"*"),"")</f>
        <v/>
      </c>
      <c r="Q4" s="63" t="str">
        <f>IF(過労運転防止のための先進的な取り組みに対する支援に限る!$D$7="自動点呼機器",COUNTIF(過労運転防止のための先進的な取り組みに対する支援に限る!$C$137:$C$150,"*"&amp;$B4&amp;"*"),"")</f>
        <v/>
      </c>
      <c r="R4" s="63" t="str">
        <f t="shared" ref="R4:R20" si="2">IF($B4&lt;&gt;0,$R$3,"")</f>
        <v/>
      </c>
      <c r="S4" s="63" t="str">
        <f>IF(過労運転防止のための先進的な取り組みに対する支援に限る!$D$7="運行中における運転者の疲労状態を測定する機器",COUNTIF(過労運転防止のための先進的な取り組みに対する支援に限る!$C$115:$C$128,"*"&amp;$B4&amp;"*"),"")</f>
        <v/>
      </c>
      <c r="T4" s="63" t="str">
        <f>IF(過労運転防止のための先進的な取り組みに対する支援に限る!$D$7="運行中における運転者の疲労状態を測定する機器",COUNTIF(過労運転防止のための先進的な取り組みに対する支援に限る!$C$137:$C$150,"*"&amp;$B4&amp;"*"),"")</f>
        <v/>
      </c>
      <c r="U4" s="63" t="str">
        <f t="shared" ref="U4:U20" si="3">IF($B4&lt;&gt;0,$U3,"")</f>
        <v/>
      </c>
      <c r="V4" s="63" t="str">
        <f>IF(過労運転防止のための先進的な取り組みに対する支援に限る!$D$7="休息時間における運転者の睡眠状態等を測定する機器",COUNTIF(過労運転防止のための先進的な取り組みに対する支援に限る!$C$115:$C$128,"*"&amp;$B4&amp;"*"),"")</f>
        <v/>
      </c>
      <c r="W4" s="63" t="str">
        <f>IF(過労運転防止のための先進的な取り組みに対する支援に限る!$D$7="休息時間における運転者の睡眠状態等を測定する機器",COUNTIF(過労運転防止のための先進的な取り組みに対する支援に限る!$C$137:$C$150,"*"&amp;$B4&amp;"*"),"")</f>
        <v/>
      </c>
      <c r="X4" s="63" t="str">
        <f t="shared" ref="X4:X20" si="4">IF($B4&lt;&gt;0,$X$3,"")</f>
        <v/>
      </c>
      <c r="Y4" s="63" t="str">
        <f>IF(過労運転防止のための先進的な取り組みに対する支援に限る!$D$7="運行中の運行管理機器",COUNTIF(過労運転防止のための先進的な取り組みに対する支援に限る!$C$115:$C$128,"*"&amp;$B4&amp;"*"),"")</f>
        <v/>
      </c>
      <c r="Z4" s="63" t="str">
        <f>IF(過労運転防止のための先進的な取り組みに対する支援に限る!$D$7="運行中の運行管理機器",COUNTIF(過労運転防止のための先進的な取り組みに対する支援に限る!$C$137:$C$150,"*"&amp;$B4&amp;"*"),"")</f>
        <v/>
      </c>
      <c r="AA4" s="77"/>
    </row>
    <row r="5" spans="1:27" x14ac:dyDescent="0.45">
      <c r="A5" s="69" t="str">
        <f t="shared" ref="A5:A20" si="5">IF(B5&lt;&gt;0,$A$3,"")</f>
        <v/>
      </c>
      <c r="B5" s="63">
        <f>過労運転防止のための先進的な取り組みに対する支援に限る!C155</f>
        <v>0</v>
      </c>
      <c r="C5" s="63">
        <f>過労運転防止のための先進的な取り組みに対する支援に限る!F155</f>
        <v>0</v>
      </c>
      <c r="D5" s="71" t="str">
        <f t="shared" ref="D5:D20" si="6">IF($B5&lt;&gt;0,$D$3,"")</f>
        <v/>
      </c>
      <c r="E5" s="71" t="str">
        <f t="shared" ref="E5:E20" si="7">IF($B5&lt;&gt;0,$E$3,"")</f>
        <v/>
      </c>
      <c r="F5" s="71" t="str">
        <f t="shared" ref="F5:F20" si="8">IF($B5&lt;&gt;0,$F$3,"")</f>
        <v/>
      </c>
      <c r="G5" s="71" t="str">
        <f t="shared" ref="G5:G20" si="9">IF($B5&lt;&gt;0,$G$3,"")</f>
        <v/>
      </c>
      <c r="H5" s="71" t="str">
        <f>IF($B5&lt;&gt;0,$H$3,"")</f>
        <v/>
      </c>
      <c r="I5" s="63" t="str">
        <f>IF(B5&lt;&gt;0,$I$3,"")</f>
        <v/>
      </c>
      <c r="J5" s="63" t="str">
        <f>IF(過労運転防止のための先進的な取り組みに対する支援に限る!$D$7="ＩＴを活用した遠隔地における点呼機器",COUNTIF(過労運転防止のための先進的な取り組みに対する支援に限る!$C$115:$C$128,"*"&amp;レポート用!B5&amp;"*"),"")</f>
        <v/>
      </c>
      <c r="K5" s="63" t="str">
        <f>IF(過労運転防止のための先進的な取り組みに対する支援に限る!$D$7="ＩＴを活用した遠隔地における点呼機器",COUNTIF(過労運転防止のための先進的な取り組みに対する支援に限る!$C$137:$C$150,"*"&amp;レポート用!B5&amp;"*"),"")</f>
        <v/>
      </c>
      <c r="L5" s="63" t="str">
        <f t="shared" si="0"/>
        <v/>
      </c>
      <c r="M5" s="63" t="str">
        <f>IF(過労運転防止のための先進的な取り組みに対する支援に限る!$D$7="遠隔点呼機器",COUNTIF(過労運転防止のための先進的な取り組みに対する支援に限る!$C$115:$C$128,"*"&amp;B5&amp;"*"),"")</f>
        <v/>
      </c>
      <c r="N5" s="63" t="str">
        <f>IF(過労運転防止のための先進的な取り組みに対する支援に限る!$D$7="遠隔点呼機器",COUNTIF(過労運転防止のための先進的な取り組みに対する支援に限る!$C$137:$C$150,"*"&amp;$B5&amp;"*"),"")</f>
        <v/>
      </c>
      <c r="O5" s="63" t="str">
        <f t="shared" si="1"/>
        <v/>
      </c>
      <c r="P5" s="63" t="str">
        <f>IF(過労運転防止のための先進的な取り組みに対する支援に限る!$D$7="自動点呼機器",COUNTIF(過労運転防止のための先進的な取り組みに対する支援に限る!$C$115:$C$128,"*"&amp;$B5&amp;"*"),"")</f>
        <v/>
      </c>
      <c r="Q5" s="63" t="str">
        <f>IF(過労運転防止のための先進的な取り組みに対する支援に限る!$D$7="自動点呼機器",COUNTIF(過労運転防止のための先進的な取り組みに対する支援に限る!$C$137:$C$150,"*"&amp;$B5&amp;"*"),"")</f>
        <v/>
      </c>
      <c r="R5" s="63" t="str">
        <f t="shared" si="2"/>
        <v/>
      </c>
      <c r="S5" s="63" t="str">
        <f>IF(過労運転防止のための先進的な取り組みに対する支援に限る!$D$7="運行中における運転者の疲労状態を測定する機器",COUNTIF(過労運転防止のための先進的な取り組みに対する支援に限る!$C$115:$C$128,"*"&amp;$B5&amp;"*"),"")</f>
        <v/>
      </c>
      <c r="T5" s="63" t="str">
        <f>IF(過労運転防止のための先進的な取り組みに対する支援に限る!$D$7="運行中における運転者の疲労状態を測定する機器",COUNTIF(過労運転防止のための先進的な取り組みに対する支援に限る!$C$137:$C$150,"*"&amp;$B5&amp;"*"),"")</f>
        <v/>
      </c>
      <c r="U5" s="63" t="str">
        <f t="shared" si="3"/>
        <v/>
      </c>
      <c r="V5" s="63" t="str">
        <f>IF(過労運転防止のための先進的な取り組みに対する支援に限る!$D$7="休息時間における運転者の睡眠状態等を測定する機器",COUNTIF(過労運転防止のための先進的な取り組みに対する支援に限る!$C$115:$C$128,"*"&amp;$B5&amp;"*"),"")</f>
        <v/>
      </c>
      <c r="W5" s="63" t="str">
        <f>IF(過労運転防止のための先進的な取り組みに対する支援に限る!$D$7="休息時間における運転者の睡眠状態等を測定する機器",COUNTIF(過労運転防止のための先進的な取り組みに対する支援に限る!$C$137:$C$150,"*"&amp;$B5&amp;"*"),"")</f>
        <v/>
      </c>
      <c r="X5" s="63" t="str">
        <f t="shared" si="4"/>
        <v/>
      </c>
      <c r="Y5" s="63" t="str">
        <f>IF(過労運転防止のための先進的な取り組みに対する支援に限る!$D$7="運行中の運行管理機器",COUNTIF(過労運転防止のための先進的な取り組みに対する支援に限る!$C$115:$C$128,"*"&amp;$B5&amp;"*"),"")</f>
        <v/>
      </c>
      <c r="Z5" s="63" t="str">
        <f>IF(過労運転防止のための先進的な取り組みに対する支援に限る!$D$7="運行中の運行管理機器",COUNTIF(過労運転防止のための先進的な取り組みに対する支援に限る!$C$137:$C$150,"*"&amp;$B5&amp;"*"),"")</f>
        <v/>
      </c>
      <c r="AA5" s="77"/>
    </row>
    <row r="6" spans="1:27" x14ac:dyDescent="0.45">
      <c r="A6" s="69" t="str">
        <f t="shared" si="5"/>
        <v/>
      </c>
      <c r="B6" s="63">
        <f>過労運転防止のための先進的な取り組みに対する支援に限る!C156</f>
        <v>0</v>
      </c>
      <c r="C6" s="63">
        <f>過労運転防止のための先進的な取り組みに対する支援に限る!F156</f>
        <v>0</v>
      </c>
      <c r="D6" s="71" t="str">
        <f t="shared" si="6"/>
        <v/>
      </c>
      <c r="E6" s="71" t="str">
        <f t="shared" si="7"/>
        <v/>
      </c>
      <c r="F6" s="71" t="str">
        <f t="shared" si="8"/>
        <v/>
      </c>
      <c r="G6" s="71" t="str">
        <f t="shared" si="9"/>
        <v/>
      </c>
      <c r="H6" s="71" t="str">
        <f>IF($B6&lt;&gt;0,$H$3,"")</f>
        <v/>
      </c>
      <c r="I6" s="63" t="str">
        <f t="shared" ref="I6:I20" si="10">IF(B6&lt;&gt;0,$I$3,"")</f>
        <v/>
      </c>
      <c r="J6" s="63" t="str">
        <f>IF(過労運転防止のための先進的な取り組みに対する支援に限る!$D$7="ＩＴを活用した遠隔地における点呼機器",COUNTIF(過労運転防止のための先進的な取り組みに対する支援に限る!$C$115:$C$128,"*"&amp;レポート用!B6&amp;"*"),"")</f>
        <v/>
      </c>
      <c r="K6" s="63" t="str">
        <f>IF(過労運転防止のための先進的な取り組みに対する支援に限る!$D$7="ＩＴを活用した遠隔地における点呼機器",COUNTIF(過労運転防止のための先進的な取り組みに対する支援に限る!$C$137:$C$150,"*"&amp;レポート用!B6&amp;"*"),"")</f>
        <v/>
      </c>
      <c r="L6" s="63" t="str">
        <f t="shared" si="0"/>
        <v/>
      </c>
      <c r="M6" s="63" t="str">
        <f>IF(過労運転防止のための先進的な取り組みに対する支援に限る!$D$7="遠隔点呼機器",COUNTIF(過労運転防止のための先進的な取り組みに対する支援に限る!$C$115:$C$128,"*"&amp;B6&amp;"*"),"")</f>
        <v/>
      </c>
      <c r="N6" s="63" t="str">
        <f>IF(過労運転防止のための先進的な取り組みに対する支援に限る!$D$7="遠隔点呼機器",COUNTIF(過労運転防止のための先進的な取り組みに対する支援に限る!$C$137:$C$150,"*"&amp;$B6&amp;"*"),"")</f>
        <v/>
      </c>
      <c r="O6" s="63" t="str">
        <f t="shared" si="1"/>
        <v/>
      </c>
      <c r="P6" s="63" t="str">
        <f>IF(過労運転防止のための先進的な取り組みに対する支援に限る!$D$7="自動点呼機器",COUNTIF(過労運転防止のための先進的な取り組みに対する支援に限る!$C$115:$C$128,"*"&amp;$B6&amp;"*"),"")</f>
        <v/>
      </c>
      <c r="Q6" s="63" t="str">
        <f>IF(過労運転防止のための先進的な取り組みに対する支援に限る!$D$7="自動点呼機器",COUNTIF(過労運転防止のための先進的な取り組みに対する支援に限る!$C$137:$C$150,"*"&amp;$B6&amp;"*"),"")</f>
        <v/>
      </c>
      <c r="R6" s="63" t="str">
        <f t="shared" si="2"/>
        <v/>
      </c>
      <c r="S6" s="63" t="str">
        <f>IF(過労運転防止のための先進的な取り組みに対する支援に限る!$D$7="運行中における運転者の疲労状態を測定する機器",COUNTIF(過労運転防止のための先進的な取り組みに対する支援に限る!$C$115:$C$128,"*"&amp;$B6&amp;"*"),"")</f>
        <v/>
      </c>
      <c r="T6" s="63" t="str">
        <f>IF(過労運転防止のための先進的な取り組みに対する支援に限る!$D$7="運行中における運転者の疲労状態を測定する機器",COUNTIF(過労運転防止のための先進的な取り組みに対する支援に限る!$C$137:$C$150,"*"&amp;$B6&amp;"*"),"")</f>
        <v/>
      </c>
      <c r="U6" s="63" t="str">
        <f t="shared" si="3"/>
        <v/>
      </c>
      <c r="V6" s="63" t="str">
        <f>IF(過労運転防止のための先進的な取り組みに対する支援に限る!$D$7="休息時間における運転者の睡眠状態等を測定する機器",COUNTIF(過労運転防止のための先進的な取り組みに対する支援に限る!$C$115:$C$128,"*"&amp;$B6&amp;"*"),"")</f>
        <v/>
      </c>
      <c r="W6" s="63" t="str">
        <f>IF(過労運転防止のための先進的な取り組みに対する支援に限る!$D$7="休息時間における運転者の睡眠状態等を測定する機器",COUNTIF(過労運転防止のための先進的な取り組みに対する支援に限る!$C$137:$C$150,"*"&amp;$B6&amp;"*"),"")</f>
        <v/>
      </c>
      <c r="X6" s="63" t="str">
        <f t="shared" si="4"/>
        <v/>
      </c>
      <c r="Y6" s="63" t="str">
        <f>IF(過労運転防止のための先進的な取り組みに対する支援に限る!$D$7="運行中の運行管理機器",COUNTIF(過労運転防止のための先進的な取り組みに対する支援に限る!$C$115:$C$128,"*"&amp;$B6&amp;"*"),"")</f>
        <v/>
      </c>
      <c r="Z6" s="63" t="str">
        <f>IF(過労運転防止のための先進的な取り組みに対する支援に限る!$D$7="運行中の運行管理機器",COUNTIF(過労運転防止のための先進的な取り組みに対する支援に限る!$C$137:$C$150,"*"&amp;$B6&amp;"*"),"")</f>
        <v/>
      </c>
      <c r="AA6" s="77"/>
    </row>
    <row r="7" spans="1:27" x14ac:dyDescent="0.45">
      <c r="A7" s="69" t="str">
        <f t="shared" si="5"/>
        <v/>
      </c>
      <c r="B7" s="63">
        <f>過労運転防止のための先進的な取り組みに対する支援に限る!C157</f>
        <v>0</v>
      </c>
      <c r="C7" s="63">
        <f>過労運転防止のための先進的な取り組みに対する支援に限る!F157</f>
        <v>0</v>
      </c>
      <c r="D7" s="71" t="str">
        <f t="shared" si="6"/>
        <v/>
      </c>
      <c r="E7" s="71" t="str">
        <f t="shared" si="7"/>
        <v/>
      </c>
      <c r="F7" s="71" t="str">
        <f t="shared" si="8"/>
        <v/>
      </c>
      <c r="G7" s="71" t="str">
        <f t="shared" si="9"/>
        <v/>
      </c>
      <c r="H7" s="71" t="str">
        <f>IF($B7&lt;&gt;0,$H$3,"")</f>
        <v/>
      </c>
      <c r="I7" s="63" t="str">
        <f t="shared" si="10"/>
        <v/>
      </c>
      <c r="J7" s="63" t="str">
        <f>IF(過労運転防止のための先進的な取り組みに対する支援に限る!$D$7="ＩＴを活用した遠隔地における点呼機器",COUNTIF(過労運転防止のための先進的な取り組みに対する支援に限る!$C$115:$C$128,"*"&amp;レポート用!B7&amp;"*"),"")</f>
        <v/>
      </c>
      <c r="K7" s="63" t="str">
        <f>IF(過労運転防止のための先進的な取り組みに対する支援に限る!$D$7="ＩＴを活用した遠隔地における点呼機器",COUNTIF(過労運転防止のための先進的な取り組みに対する支援に限る!$C$137:$C$150,"*"&amp;レポート用!B7&amp;"*"),"")</f>
        <v/>
      </c>
      <c r="L7" s="63" t="str">
        <f t="shared" si="0"/>
        <v/>
      </c>
      <c r="M7" s="63" t="str">
        <f>IF(過労運転防止のための先進的な取り組みに対する支援に限る!$D$7="遠隔点呼機器",COUNTIF(過労運転防止のための先進的な取り組みに対する支援に限る!$C$115:$C$128,"*"&amp;B7&amp;"*"),"")</f>
        <v/>
      </c>
      <c r="N7" s="63" t="str">
        <f>IF(過労運転防止のための先進的な取り組みに対する支援に限る!$D$7="遠隔点呼機器",COUNTIF(過労運転防止のための先進的な取り組みに対する支援に限る!$C$137:$C$150,"*"&amp;$B7&amp;"*"),"")</f>
        <v/>
      </c>
      <c r="O7" s="63" t="str">
        <f t="shared" si="1"/>
        <v/>
      </c>
      <c r="P7" s="63" t="str">
        <f>IF(過労運転防止のための先進的な取り組みに対する支援に限る!$D$7="自動点呼機器",COUNTIF(過労運転防止のための先進的な取り組みに対する支援に限る!$C$115:$C$128,"*"&amp;$B7&amp;"*"),"")</f>
        <v/>
      </c>
      <c r="Q7" s="63" t="str">
        <f>IF(過労運転防止のための先進的な取り組みに対する支援に限る!$D$7="自動点呼機器",COUNTIF(過労運転防止のための先進的な取り組みに対する支援に限る!$C$137:$C$150,"*"&amp;$B7&amp;"*"),"")</f>
        <v/>
      </c>
      <c r="R7" s="63" t="str">
        <f t="shared" si="2"/>
        <v/>
      </c>
      <c r="S7" s="63" t="str">
        <f>IF(過労運転防止のための先進的な取り組みに対する支援に限る!$D$7="運行中における運転者の疲労状態を測定する機器",COUNTIF(過労運転防止のための先進的な取り組みに対する支援に限る!$C$115:$C$128,"*"&amp;$B7&amp;"*"),"")</f>
        <v/>
      </c>
      <c r="T7" s="63" t="str">
        <f>IF(過労運転防止のための先進的な取り組みに対する支援に限る!$D$7="運行中における運転者の疲労状態を測定する機器",COUNTIF(過労運転防止のための先進的な取り組みに対する支援に限る!$C$137:$C$150,"*"&amp;$B7&amp;"*"),"")</f>
        <v/>
      </c>
      <c r="U7" s="63" t="str">
        <f t="shared" si="3"/>
        <v/>
      </c>
      <c r="V7" s="63" t="str">
        <f>IF(過労運転防止のための先進的な取り組みに対する支援に限る!$D$7="休息時間における運転者の睡眠状態等を測定する機器",COUNTIF(過労運転防止のための先進的な取り組みに対する支援に限る!$C$115:$C$128,"*"&amp;$B7&amp;"*"),"")</f>
        <v/>
      </c>
      <c r="W7" s="63" t="str">
        <f>IF(過労運転防止のための先進的な取り組みに対する支援に限る!$D$7="休息時間における運転者の睡眠状態等を測定する機器",COUNTIF(過労運転防止のための先進的な取り組みに対する支援に限る!$C$137:$C$150,"*"&amp;$B7&amp;"*"),"")</f>
        <v/>
      </c>
      <c r="X7" s="63" t="str">
        <f t="shared" si="4"/>
        <v/>
      </c>
      <c r="Y7" s="63" t="str">
        <f>IF(過労運転防止のための先進的な取り組みに対する支援に限る!$D$7="運行中の運行管理機器",COUNTIF(過労運転防止のための先進的な取り組みに対する支援に限る!$C$115:$C$128,"*"&amp;$B7&amp;"*"),"")</f>
        <v/>
      </c>
      <c r="Z7" s="63" t="str">
        <f>IF(過労運転防止のための先進的な取り組みに対する支援に限る!$D$7="運行中の運行管理機器",COUNTIF(過労運転防止のための先進的な取り組みに対する支援に限る!$C$137:$C$150,"*"&amp;$B7&amp;"*"),"")</f>
        <v/>
      </c>
      <c r="AA7" s="77"/>
    </row>
    <row r="8" spans="1:27" x14ac:dyDescent="0.45">
      <c r="A8" s="69" t="str">
        <f t="shared" si="5"/>
        <v/>
      </c>
      <c r="B8" s="63">
        <f>過労運転防止のための先進的な取り組みに対する支援に限る!C158</f>
        <v>0</v>
      </c>
      <c r="C8" s="63">
        <f>過労運転防止のための先進的な取り組みに対する支援に限る!F158</f>
        <v>0</v>
      </c>
      <c r="D8" s="71" t="str">
        <f t="shared" si="6"/>
        <v/>
      </c>
      <c r="E8" s="71" t="str">
        <f t="shared" si="7"/>
        <v/>
      </c>
      <c r="F8" s="71" t="str">
        <f t="shared" si="8"/>
        <v/>
      </c>
      <c r="G8" s="71" t="str">
        <f t="shared" si="9"/>
        <v/>
      </c>
      <c r="H8" s="71" t="str">
        <f t="shared" ref="H8:H20" si="11">IF($B8&lt;&gt;0,$H$3,"")</f>
        <v/>
      </c>
      <c r="I8" s="63" t="str">
        <f t="shared" si="10"/>
        <v/>
      </c>
      <c r="J8" s="63" t="str">
        <f>IF(過労運転防止のための先進的な取り組みに対する支援に限る!$D$7="ＩＴを活用した遠隔地における点呼機器",COUNTIF(過労運転防止のための先進的な取り組みに対する支援に限る!$C$115:$C$128,"*"&amp;レポート用!B8&amp;"*"),"")</f>
        <v/>
      </c>
      <c r="K8" s="63" t="str">
        <f>IF(過労運転防止のための先進的な取り組みに対する支援に限る!$D$7="ＩＴを活用した遠隔地における点呼機器",COUNTIF(過労運転防止のための先進的な取り組みに対する支援に限る!$C$137:$C$150,"*"&amp;レポート用!B8&amp;"*"),"")</f>
        <v/>
      </c>
      <c r="L8" s="63" t="str">
        <f t="shared" si="0"/>
        <v/>
      </c>
      <c r="M8" s="63" t="str">
        <f>IF(過労運転防止のための先進的な取り組みに対する支援に限る!$D$7="遠隔点呼機器",COUNTIF(過労運転防止のための先進的な取り組みに対する支援に限る!$C$115:$C$128,"*"&amp;B8&amp;"*"),"")</f>
        <v/>
      </c>
      <c r="N8" s="63" t="str">
        <f>IF(過労運転防止のための先進的な取り組みに対する支援に限る!$D$7="遠隔点呼機器",COUNTIF(過労運転防止のための先進的な取り組みに対する支援に限る!$C$137:$C$150,"*"&amp;$B8&amp;"*"),"")</f>
        <v/>
      </c>
      <c r="O8" s="63" t="str">
        <f t="shared" si="1"/>
        <v/>
      </c>
      <c r="P8" s="63" t="str">
        <f>IF(過労運転防止のための先進的な取り組みに対する支援に限る!$D$7="自動点呼機器",COUNTIF(過労運転防止のための先進的な取り組みに対する支援に限る!$C$115:$C$128,"*"&amp;$B8&amp;"*"),"")</f>
        <v/>
      </c>
      <c r="Q8" s="63" t="str">
        <f>IF(過労運転防止のための先進的な取り組みに対する支援に限る!$D$7="自動点呼機器",COUNTIF(過労運転防止のための先進的な取り組みに対する支援に限る!$C$137:$C$150,"*"&amp;$B8&amp;"*"),"")</f>
        <v/>
      </c>
      <c r="R8" s="63" t="str">
        <f t="shared" si="2"/>
        <v/>
      </c>
      <c r="S8" s="63" t="str">
        <f>IF(過労運転防止のための先進的な取り組みに対する支援に限る!$D$7="運行中における運転者の疲労状態を測定する機器",COUNTIF(過労運転防止のための先進的な取り組みに対する支援に限る!$C$115:$C$128,"*"&amp;$B8&amp;"*"),"")</f>
        <v/>
      </c>
      <c r="T8" s="63" t="str">
        <f>IF(過労運転防止のための先進的な取り組みに対する支援に限る!$D$7="運行中における運転者の疲労状態を測定する機器",COUNTIF(過労運転防止のための先進的な取り組みに対する支援に限る!$C$137:$C$150,"*"&amp;$B8&amp;"*"),"")</f>
        <v/>
      </c>
      <c r="U8" s="63" t="str">
        <f t="shared" si="3"/>
        <v/>
      </c>
      <c r="V8" s="63" t="str">
        <f>IF(過労運転防止のための先進的な取り組みに対する支援に限る!$D$7="休息時間における運転者の睡眠状態等を測定する機器",COUNTIF(過労運転防止のための先進的な取り組みに対する支援に限る!$C$115:$C$128,"*"&amp;$B8&amp;"*"),"")</f>
        <v/>
      </c>
      <c r="W8" s="63" t="str">
        <f>IF(過労運転防止のための先進的な取り組みに対する支援に限る!$D$7="休息時間における運転者の睡眠状態等を測定する機器",COUNTIF(過労運転防止のための先進的な取り組みに対する支援に限る!$C$137:$C$150,"*"&amp;$B8&amp;"*"),"")</f>
        <v/>
      </c>
      <c r="X8" s="63" t="str">
        <f t="shared" si="4"/>
        <v/>
      </c>
      <c r="Y8" s="63" t="str">
        <f>IF(過労運転防止のための先進的な取り組みに対する支援に限る!$D$7="運行中の運行管理機器",COUNTIF(過労運転防止のための先進的な取り組みに対する支援に限る!$C$115:$C$128,"*"&amp;$B8&amp;"*"),"")</f>
        <v/>
      </c>
      <c r="Z8" s="63" t="str">
        <f>IF(過労運転防止のための先進的な取り組みに対する支援に限る!$D$7="運行中の運行管理機器",COUNTIF(過労運転防止のための先進的な取り組みに対する支援に限る!$C$137:$C$150,"*"&amp;$B8&amp;"*"),"")</f>
        <v/>
      </c>
      <c r="AA8" s="77"/>
    </row>
    <row r="9" spans="1:27" x14ac:dyDescent="0.45">
      <c r="A9" s="69" t="str">
        <f t="shared" si="5"/>
        <v/>
      </c>
      <c r="B9" s="63">
        <f>過労運転防止のための先進的な取り組みに対する支援に限る!C159</f>
        <v>0</v>
      </c>
      <c r="C9" s="63">
        <f>過労運転防止のための先進的な取り組みに対する支援に限る!F159</f>
        <v>0</v>
      </c>
      <c r="D9" s="71" t="str">
        <f t="shared" si="6"/>
        <v/>
      </c>
      <c r="E9" s="71" t="str">
        <f t="shared" si="7"/>
        <v/>
      </c>
      <c r="F9" s="71" t="str">
        <f t="shared" si="8"/>
        <v/>
      </c>
      <c r="G9" s="71" t="str">
        <f t="shared" si="9"/>
        <v/>
      </c>
      <c r="H9" s="71" t="str">
        <f t="shared" si="11"/>
        <v/>
      </c>
      <c r="I9" s="63" t="str">
        <f t="shared" si="10"/>
        <v/>
      </c>
      <c r="J9" s="63" t="str">
        <f>IF(過労運転防止のための先進的な取り組みに対する支援に限る!$D$7="ＩＴを活用した遠隔地における点呼機器",COUNTIF(過労運転防止のための先進的な取り組みに対する支援に限る!$C$115:$C$128,"*"&amp;レポート用!B9&amp;"*"),"")</f>
        <v/>
      </c>
      <c r="K9" s="63" t="str">
        <f>IF(過労運転防止のための先進的な取り組みに対する支援に限る!$D$7="ＩＴを活用した遠隔地における点呼機器",COUNTIF(過労運転防止のための先進的な取り組みに対する支援に限る!$C$137:$C$150,"*"&amp;レポート用!B9&amp;"*"),"")</f>
        <v/>
      </c>
      <c r="L9" s="63" t="str">
        <f t="shared" si="0"/>
        <v/>
      </c>
      <c r="M9" s="63" t="str">
        <f>IF(過労運転防止のための先進的な取り組みに対する支援に限る!$D$7="遠隔点呼機器",COUNTIF(過労運転防止のための先進的な取り組みに対する支援に限る!$C$115:$C$128,"*"&amp;B9&amp;"*"),"")</f>
        <v/>
      </c>
      <c r="N9" s="63" t="str">
        <f>IF(過労運転防止のための先進的な取り組みに対する支援に限る!$D$7="遠隔点呼機器",COUNTIF(過労運転防止のための先進的な取り組みに対する支援に限る!$C$137:$C$150,"*"&amp;$B9&amp;"*"),"")</f>
        <v/>
      </c>
      <c r="O9" s="63" t="str">
        <f t="shared" si="1"/>
        <v/>
      </c>
      <c r="P9" s="63" t="str">
        <f>IF(過労運転防止のための先進的な取り組みに対する支援に限る!$D$7="自動点呼機器",COUNTIF(過労運転防止のための先進的な取り組みに対する支援に限る!$C$115:$C$128,"*"&amp;$B9&amp;"*"),"")</f>
        <v/>
      </c>
      <c r="Q9" s="63" t="str">
        <f>IF(過労運転防止のための先進的な取り組みに対する支援に限る!$D$7="自動点呼機器",COUNTIF(過労運転防止のための先進的な取り組みに対する支援に限る!$C$137:$C$150,"*"&amp;$B9&amp;"*"),"")</f>
        <v/>
      </c>
      <c r="R9" s="63" t="str">
        <f t="shared" si="2"/>
        <v/>
      </c>
      <c r="S9" s="63" t="str">
        <f>IF(過労運転防止のための先進的な取り組みに対する支援に限る!$D$7="運行中における運転者の疲労状態を測定する機器",COUNTIF(過労運転防止のための先進的な取り組みに対する支援に限る!$C$115:$C$128,"*"&amp;$B9&amp;"*"),"")</f>
        <v/>
      </c>
      <c r="T9" s="63" t="str">
        <f>IF(過労運転防止のための先進的な取り組みに対する支援に限る!$D$7="運行中における運転者の疲労状態を測定する機器",COUNTIF(過労運転防止のための先進的な取り組みに対する支援に限る!$C$137:$C$150,"*"&amp;$B9&amp;"*"),"")</f>
        <v/>
      </c>
      <c r="U9" s="63" t="str">
        <f t="shared" si="3"/>
        <v/>
      </c>
      <c r="V9" s="63" t="str">
        <f>IF(過労運転防止のための先進的な取り組みに対する支援に限る!$D$7="休息時間における運転者の睡眠状態等を測定する機器",COUNTIF(過労運転防止のための先進的な取り組みに対する支援に限る!$C$115:$C$128,"*"&amp;$B9&amp;"*"),"")</f>
        <v/>
      </c>
      <c r="W9" s="63" t="str">
        <f>IF(過労運転防止のための先進的な取り組みに対する支援に限る!$D$7="休息時間における運転者の睡眠状態等を測定する機器",COUNTIF(過労運転防止のための先進的な取り組みに対する支援に限る!$C$137:$C$150,"*"&amp;$B9&amp;"*"),"")</f>
        <v/>
      </c>
      <c r="X9" s="63" t="str">
        <f t="shared" si="4"/>
        <v/>
      </c>
      <c r="Y9" s="63" t="str">
        <f>IF(過労運転防止のための先進的な取り組みに対する支援に限る!$D$7="運行中の運行管理機器",COUNTIF(過労運転防止のための先進的な取り組みに対する支援に限る!$C$115:$C$128,"*"&amp;$B9&amp;"*"),"")</f>
        <v/>
      </c>
      <c r="Z9" s="63" t="str">
        <f>IF(過労運転防止のための先進的な取り組みに対する支援に限る!$D$7="運行中の運行管理機器",COUNTIF(過労運転防止のための先進的な取り組みに対する支援に限る!$C$137:$C$150,"*"&amp;$B9&amp;"*"),"")</f>
        <v/>
      </c>
      <c r="AA9" s="77"/>
    </row>
    <row r="10" spans="1:27" x14ac:dyDescent="0.45">
      <c r="A10" s="69" t="str">
        <f t="shared" si="5"/>
        <v/>
      </c>
      <c r="B10" s="63">
        <f>過労運転防止のための先進的な取り組みに対する支援に限る!C160</f>
        <v>0</v>
      </c>
      <c r="C10" s="63">
        <f>過労運転防止のための先進的な取り組みに対する支援に限る!F160</f>
        <v>0</v>
      </c>
      <c r="D10" s="71" t="str">
        <f t="shared" si="6"/>
        <v/>
      </c>
      <c r="E10" s="71" t="str">
        <f t="shared" si="7"/>
        <v/>
      </c>
      <c r="F10" s="71" t="str">
        <f t="shared" si="8"/>
        <v/>
      </c>
      <c r="G10" s="71" t="str">
        <f t="shared" si="9"/>
        <v/>
      </c>
      <c r="H10" s="71" t="str">
        <f t="shared" si="11"/>
        <v/>
      </c>
      <c r="I10" s="63" t="str">
        <f t="shared" si="10"/>
        <v/>
      </c>
      <c r="J10" s="63" t="str">
        <f>IF(過労運転防止のための先進的な取り組みに対する支援に限る!$D$7="ＩＴを活用した遠隔地における点呼機器",COUNTIF(過労運転防止のための先進的な取り組みに対する支援に限る!$C$115:$C$128,"*"&amp;レポート用!B10&amp;"*"),"")</f>
        <v/>
      </c>
      <c r="K10" s="63" t="str">
        <f>IF(過労運転防止のための先進的な取り組みに対する支援に限る!$D$7="ＩＴを活用した遠隔地における点呼機器",COUNTIF(過労運転防止のための先進的な取り組みに対する支援に限る!$C$137:$C$150,"*"&amp;レポート用!B10&amp;"*"),"")</f>
        <v/>
      </c>
      <c r="L10" s="63" t="str">
        <f t="shared" si="0"/>
        <v/>
      </c>
      <c r="M10" s="63" t="str">
        <f>IF(過労運転防止のための先進的な取り組みに対する支援に限る!$D$7="遠隔点呼機器",COUNTIF(過労運転防止のための先進的な取り組みに対する支援に限る!$C$115:$C$128,"*"&amp;B10&amp;"*"),"")</f>
        <v/>
      </c>
      <c r="N10" s="63" t="str">
        <f>IF(過労運転防止のための先進的な取り組みに対する支援に限る!$D$7="遠隔点呼機器",COUNTIF(過労運転防止のための先進的な取り組みに対する支援に限る!$C$137:$C$150,"*"&amp;$B10&amp;"*"),"")</f>
        <v/>
      </c>
      <c r="O10" s="63" t="str">
        <f t="shared" si="1"/>
        <v/>
      </c>
      <c r="P10" s="63" t="str">
        <f>IF(過労運転防止のための先進的な取り組みに対する支援に限る!$D$7="自動点呼機器",COUNTIF(過労運転防止のための先進的な取り組みに対する支援に限る!$C$115:$C$128,"*"&amp;$B10&amp;"*"),"")</f>
        <v/>
      </c>
      <c r="Q10" s="63" t="str">
        <f>IF(過労運転防止のための先進的な取り組みに対する支援に限る!$D$7="自動点呼機器",COUNTIF(過労運転防止のための先進的な取り組みに対する支援に限る!$C$137:$C$150,"*"&amp;$B10&amp;"*"),"")</f>
        <v/>
      </c>
      <c r="R10" s="63" t="str">
        <f t="shared" si="2"/>
        <v/>
      </c>
      <c r="S10" s="63" t="str">
        <f>IF(過労運転防止のための先進的な取り組みに対する支援に限る!$D$7="運行中における運転者の疲労状態を測定する機器",COUNTIF(過労運転防止のための先進的な取り組みに対する支援に限る!$C$115:$C$128,"*"&amp;$B10&amp;"*"),"")</f>
        <v/>
      </c>
      <c r="T10" s="63" t="str">
        <f>IF(過労運転防止のための先進的な取り組みに対する支援に限る!$D$7="運行中における運転者の疲労状態を測定する機器",COUNTIF(過労運転防止のための先進的な取り組みに対する支援に限る!$C$137:$C$150,"*"&amp;$B10&amp;"*"),"")</f>
        <v/>
      </c>
      <c r="U10" s="63" t="str">
        <f t="shared" si="3"/>
        <v/>
      </c>
      <c r="V10" s="63" t="str">
        <f>IF(過労運転防止のための先進的な取り組みに対する支援に限る!$D$7="休息時間における運転者の睡眠状態等を測定する機器",COUNTIF(過労運転防止のための先進的な取り組みに対する支援に限る!$C$115:$C$128,"*"&amp;$B10&amp;"*"),"")</f>
        <v/>
      </c>
      <c r="W10" s="63" t="str">
        <f>IF(過労運転防止のための先進的な取り組みに対する支援に限る!$D$7="休息時間における運転者の睡眠状態等を測定する機器",COUNTIF(過労運転防止のための先進的な取り組みに対する支援に限る!$C$137:$C$150,"*"&amp;$B10&amp;"*"),"")</f>
        <v/>
      </c>
      <c r="X10" s="63" t="str">
        <f t="shared" si="4"/>
        <v/>
      </c>
      <c r="Y10" s="63" t="str">
        <f>IF(過労運転防止のための先進的な取り組みに対する支援に限る!$D$7="運行中の運行管理機器",COUNTIF(過労運転防止のための先進的な取り組みに対する支援に限る!$C$115:$C$128,"*"&amp;$B10&amp;"*"),"")</f>
        <v/>
      </c>
      <c r="Z10" s="63" t="str">
        <f>IF(過労運転防止のための先進的な取り組みに対する支援に限る!$D$7="運行中の運行管理機器",COUNTIF(過労運転防止のための先進的な取り組みに対する支援に限る!$C$137:$C$150,"*"&amp;$B10&amp;"*"),"")</f>
        <v/>
      </c>
      <c r="AA10" s="77"/>
    </row>
    <row r="11" spans="1:27" x14ac:dyDescent="0.45">
      <c r="A11" s="69" t="str">
        <f t="shared" si="5"/>
        <v/>
      </c>
      <c r="B11" s="63">
        <f>過労運転防止のための先進的な取り組みに対する支援に限る!C161</f>
        <v>0</v>
      </c>
      <c r="C11" s="63">
        <f>過労運転防止のための先進的な取り組みに対する支援に限る!F161</f>
        <v>0</v>
      </c>
      <c r="D11" s="71" t="str">
        <f t="shared" si="6"/>
        <v/>
      </c>
      <c r="E11" s="71" t="str">
        <f t="shared" si="7"/>
        <v/>
      </c>
      <c r="F11" s="71" t="str">
        <f t="shared" si="8"/>
        <v/>
      </c>
      <c r="G11" s="71" t="str">
        <f t="shared" si="9"/>
        <v/>
      </c>
      <c r="H11" s="71" t="str">
        <f t="shared" si="11"/>
        <v/>
      </c>
      <c r="I11" s="63" t="str">
        <f t="shared" si="10"/>
        <v/>
      </c>
      <c r="J11" s="63" t="str">
        <f>IF(過労運転防止のための先進的な取り組みに対する支援に限る!$D$7="ＩＴを活用した遠隔地における点呼機器",COUNTIF(過労運転防止のための先進的な取り組みに対する支援に限る!$C$115:$C$128,"*"&amp;レポート用!B11&amp;"*"),"")</f>
        <v/>
      </c>
      <c r="K11" s="63" t="str">
        <f>IF(過労運転防止のための先進的な取り組みに対する支援に限る!$D$7="ＩＴを活用した遠隔地における点呼機器",COUNTIF(過労運転防止のための先進的な取り組みに対する支援に限る!$C$137:$C$150,"*"&amp;レポート用!B11&amp;"*"),"")</f>
        <v/>
      </c>
      <c r="L11" s="63" t="str">
        <f t="shared" si="0"/>
        <v/>
      </c>
      <c r="M11" s="63" t="str">
        <f>IF(過労運転防止のための先進的な取り組みに対する支援に限る!$D$7="遠隔点呼機器",COUNTIF(過労運転防止のための先進的な取り組みに対する支援に限る!$C$115:$C$128,"*"&amp;B11&amp;"*"),"")</f>
        <v/>
      </c>
      <c r="N11" s="63" t="str">
        <f>IF(過労運転防止のための先進的な取り組みに対する支援に限る!$D$7="遠隔点呼機器",COUNTIF(過労運転防止のための先進的な取り組みに対する支援に限る!$C$137:$C$150,"*"&amp;$B11&amp;"*"),"")</f>
        <v/>
      </c>
      <c r="O11" s="63" t="str">
        <f t="shared" si="1"/>
        <v/>
      </c>
      <c r="P11" s="63" t="str">
        <f>IF(過労運転防止のための先進的な取り組みに対する支援に限る!$D$7="自動点呼機器",COUNTIF(過労運転防止のための先進的な取り組みに対する支援に限る!$C$115:$C$128,"*"&amp;$B11&amp;"*"),"")</f>
        <v/>
      </c>
      <c r="Q11" s="63" t="str">
        <f>IF(過労運転防止のための先進的な取り組みに対する支援に限る!$D$7="自動点呼機器",COUNTIF(過労運転防止のための先進的な取り組みに対する支援に限る!$C$137:$C$150,"*"&amp;$B11&amp;"*"),"")</f>
        <v/>
      </c>
      <c r="R11" s="63" t="str">
        <f t="shared" si="2"/>
        <v/>
      </c>
      <c r="S11" s="63" t="str">
        <f>IF(過労運転防止のための先進的な取り組みに対する支援に限る!$D$7="運行中における運転者の疲労状態を測定する機器",COUNTIF(過労運転防止のための先進的な取り組みに対する支援に限る!$C$115:$C$128,"*"&amp;$B11&amp;"*"),"")</f>
        <v/>
      </c>
      <c r="T11" s="63" t="str">
        <f>IF(過労運転防止のための先進的な取り組みに対する支援に限る!$D$7="運行中における運転者の疲労状態を測定する機器",COUNTIF(過労運転防止のための先進的な取り組みに対する支援に限る!$C$137:$C$150,"*"&amp;$B11&amp;"*"),"")</f>
        <v/>
      </c>
      <c r="U11" s="63" t="str">
        <f t="shared" si="3"/>
        <v/>
      </c>
      <c r="V11" s="63" t="str">
        <f>IF(過労運転防止のための先進的な取り組みに対する支援に限る!$D$7="休息時間における運転者の睡眠状態等を測定する機器",COUNTIF(過労運転防止のための先進的な取り組みに対する支援に限る!$C$115:$C$128,"*"&amp;$B11&amp;"*"),"")</f>
        <v/>
      </c>
      <c r="W11" s="63" t="str">
        <f>IF(過労運転防止のための先進的な取り組みに対する支援に限る!$D$7="休息時間における運転者の睡眠状態等を測定する機器",COUNTIF(過労運転防止のための先進的な取り組みに対する支援に限る!$C$137:$C$150,"*"&amp;$B11&amp;"*"),"")</f>
        <v/>
      </c>
      <c r="X11" s="63" t="str">
        <f t="shared" si="4"/>
        <v/>
      </c>
      <c r="Y11" s="63" t="str">
        <f>IF(過労運転防止のための先進的な取り組みに対する支援に限る!$D$7="運行中の運行管理機器",COUNTIF(過労運転防止のための先進的な取り組みに対する支援に限る!$C$115:$C$128,"*"&amp;$B11&amp;"*"),"")</f>
        <v/>
      </c>
      <c r="Z11" s="63" t="str">
        <f>IF(過労運転防止のための先進的な取り組みに対する支援に限る!$D$7="運行中の運行管理機器",COUNTIF(過労運転防止のための先進的な取り組みに対する支援に限る!$C$137:$C$150,"*"&amp;$B11&amp;"*"),"")</f>
        <v/>
      </c>
      <c r="AA11" s="77"/>
    </row>
    <row r="12" spans="1:27" x14ac:dyDescent="0.45">
      <c r="A12" s="69" t="str">
        <f t="shared" si="5"/>
        <v/>
      </c>
      <c r="B12" s="63">
        <f>過労運転防止のための先進的な取り組みに対する支援に限る!C162</f>
        <v>0</v>
      </c>
      <c r="C12" s="63">
        <f>過労運転防止のための先進的な取り組みに対する支援に限る!F162</f>
        <v>0</v>
      </c>
      <c r="D12" s="71" t="str">
        <f t="shared" si="6"/>
        <v/>
      </c>
      <c r="E12" s="71" t="str">
        <f t="shared" si="7"/>
        <v/>
      </c>
      <c r="F12" s="71" t="str">
        <f t="shared" si="8"/>
        <v/>
      </c>
      <c r="G12" s="71" t="str">
        <f t="shared" si="9"/>
        <v/>
      </c>
      <c r="H12" s="71" t="str">
        <f t="shared" si="11"/>
        <v/>
      </c>
      <c r="I12" s="63" t="str">
        <f t="shared" si="10"/>
        <v/>
      </c>
      <c r="J12" s="63" t="str">
        <f>IF(過労運転防止のための先進的な取り組みに対する支援に限る!$D$7="ＩＴを活用した遠隔地における点呼機器",COUNTIF(過労運転防止のための先進的な取り組みに対する支援に限る!$C$115:$C$128,"*"&amp;レポート用!B12&amp;"*"),"")</f>
        <v/>
      </c>
      <c r="K12" s="63" t="str">
        <f>IF(過労運転防止のための先進的な取り組みに対する支援に限る!$D$7="ＩＴを活用した遠隔地における点呼機器",COUNTIF(過労運転防止のための先進的な取り組みに対する支援に限る!$C$137:$C$150,"*"&amp;レポート用!B12&amp;"*"),"")</f>
        <v/>
      </c>
      <c r="L12" s="63" t="str">
        <f t="shared" si="0"/>
        <v/>
      </c>
      <c r="M12" s="63" t="str">
        <f>IF(過労運転防止のための先進的な取り組みに対する支援に限る!$D$7="遠隔点呼機器",COUNTIF(過労運転防止のための先進的な取り組みに対する支援に限る!$C$115:$C$128,"*"&amp;B12&amp;"*"),"")</f>
        <v/>
      </c>
      <c r="N12" s="63" t="str">
        <f>IF(過労運転防止のための先進的な取り組みに対する支援に限る!$D$7="遠隔点呼機器",COUNTIF(過労運転防止のための先進的な取り組みに対する支援に限る!$C$137:$C$150,"*"&amp;$B12&amp;"*"),"")</f>
        <v/>
      </c>
      <c r="O12" s="63" t="str">
        <f t="shared" si="1"/>
        <v/>
      </c>
      <c r="P12" s="63" t="str">
        <f>IF(過労運転防止のための先進的な取り組みに対する支援に限る!$D$7="自動点呼機器",COUNTIF(過労運転防止のための先進的な取り組みに対する支援に限る!$C$115:$C$128,"*"&amp;$B12&amp;"*"),"")</f>
        <v/>
      </c>
      <c r="Q12" s="63" t="str">
        <f>IF(過労運転防止のための先進的な取り組みに対する支援に限る!$D$7="自動点呼機器",COUNTIF(過労運転防止のための先進的な取り組みに対する支援に限る!$C$137:$C$150,"*"&amp;$B12&amp;"*"),"")</f>
        <v/>
      </c>
      <c r="R12" s="63" t="str">
        <f t="shared" si="2"/>
        <v/>
      </c>
      <c r="S12" s="63" t="str">
        <f>IF(過労運転防止のための先進的な取り組みに対する支援に限る!$D$7="運行中における運転者の疲労状態を測定する機器",COUNTIF(過労運転防止のための先進的な取り組みに対する支援に限る!$C$115:$C$128,"*"&amp;$B12&amp;"*"),"")</f>
        <v/>
      </c>
      <c r="T12" s="63" t="str">
        <f>IF(過労運転防止のための先進的な取り組みに対する支援に限る!$D$7="運行中における運転者の疲労状態を測定する機器",COUNTIF(過労運転防止のための先進的な取り組みに対する支援に限る!$C$137:$C$150,"*"&amp;$B12&amp;"*"),"")</f>
        <v/>
      </c>
      <c r="U12" s="63" t="str">
        <f t="shared" si="3"/>
        <v/>
      </c>
      <c r="V12" s="63" t="str">
        <f>IF(過労運転防止のための先進的な取り組みに対する支援に限る!$D$7="休息時間における運転者の睡眠状態等を測定する機器",COUNTIF(過労運転防止のための先進的な取り組みに対する支援に限る!$C$115:$C$128,"*"&amp;$B12&amp;"*"),"")</f>
        <v/>
      </c>
      <c r="W12" s="63" t="str">
        <f>IF(過労運転防止のための先進的な取り組みに対する支援に限る!$D$7="休息時間における運転者の睡眠状態等を測定する機器",COUNTIF(過労運転防止のための先進的な取り組みに対する支援に限る!$C$137:$C$150,"*"&amp;$B12&amp;"*"),"")</f>
        <v/>
      </c>
      <c r="X12" s="63" t="str">
        <f t="shared" si="4"/>
        <v/>
      </c>
      <c r="Y12" s="63" t="str">
        <f>IF(過労運転防止のための先進的な取り組みに対する支援に限る!$D$7="運行中の運行管理機器",COUNTIF(過労運転防止のための先進的な取り組みに対する支援に限る!$C$115:$C$128,"*"&amp;$B12&amp;"*"),"")</f>
        <v/>
      </c>
      <c r="Z12" s="63" t="str">
        <f>IF(過労運転防止のための先進的な取り組みに対する支援に限る!$D$7="運行中の運行管理機器",COUNTIF(過労運転防止のための先進的な取り組みに対する支援に限る!$C$137:$C$150,"*"&amp;$B12&amp;"*"),"")</f>
        <v/>
      </c>
      <c r="AA12" s="77"/>
    </row>
    <row r="13" spans="1:27" x14ac:dyDescent="0.45">
      <c r="A13" s="69" t="str">
        <f t="shared" si="5"/>
        <v/>
      </c>
      <c r="B13" s="63">
        <f>過労運転防止のための先進的な取り組みに対する支援に限る!C163</f>
        <v>0</v>
      </c>
      <c r="C13" s="63">
        <f>過労運転防止のための先進的な取り組みに対する支援に限る!F163</f>
        <v>0</v>
      </c>
      <c r="D13" s="71" t="str">
        <f t="shared" si="6"/>
        <v/>
      </c>
      <c r="E13" s="71" t="str">
        <f t="shared" si="7"/>
        <v/>
      </c>
      <c r="F13" s="71" t="str">
        <f t="shared" si="8"/>
        <v/>
      </c>
      <c r="G13" s="71" t="str">
        <f t="shared" si="9"/>
        <v/>
      </c>
      <c r="H13" s="71" t="str">
        <f t="shared" si="11"/>
        <v/>
      </c>
      <c r="I13" s="63" t="str">
        <f t="shared" si="10"/>
        <v/>
      </c>
      <c r="J13" s="63" t="str">
        <f>IF(過労運転防止のための先進的な取り組みに対する支援に限る!$D$7="ＩＴを活用した遠隔地における点呼機器",COUNTIF(過労運転防止のための先進的な取り組みに対する支援に限る!$C$115:$C$128,"*"&amp;レポート用!B13&amp;"*"),"")</f>
        <v/>
      </c>
      <c r="K13" s="63" t="str">
        <f>IF(過労運転防止のための先進的な取り組みに対する支援に限る!$D$7="ＩＴを活用した遠隔地における点呼機器",COUNTIF(過労運転防止のための先進的な取り組みに対する支援に限る!$C$137:$C$150,"*"&amp;レポート用!B13&amp;"*"),"")</f>
        <v/>
      </c>
      <c r="L13" s="63" t="str">
        <f t="shared" si="0"/>
        <v/>
      </c>
      <c r="M13" s="63" t="str">
        <f>IF(過労運転防止のための先進的な取り組みに対する支援に限る!$D$7="遠隔点呼機器",COUNTIF(過労運転防止のための先進的な取り組みに対する支援に限る!$C$115:$C$128,"*"&amp;B13&amp;"*"),"")</f>
        <v/>
      </c>
      <c r="N13" s="63" t="str">
        <f>IF(過労運転防止のための先進的な取り組みに対する支援に限る!$D$7="遠隔点呼機器",COUNTIF(過労運転防止のための先進的な取り組みに対する支援に限る!$C$137:$C$150,"*"&amp;$B13&amp;"*"),"")</f>
        <v/>
      </c>
      <c r="O13" s="63" t="str">
        <f t="shared" si="1"/>
        <v/>
      </c>
      <c r="P13" s="63" t="str">
        <f>IF(過労運転防止のための先進的な取り組みに対する支援に限る!$D$7="自動点呼機器",COUNTIF(過労運転防止のための先進的な取り組みに対する支援に限る!$C$115:$C$128,"*"&amp;$B13&amp;"*"),"")</f>
        <v/>
      </c>
      <c r="Q13" s="63" t="str">
        <f>IF(過労運転防止のための先進的な取り組みに対する支援に限る!$D$7="自動点呼機器",COUNTIF(過労運転防止のための先進的な取り組みに対する支援に限る!$C$137:$C$150,"*"&amp;$B13&amp;"*"),"")</f>
        <v/>
      </c>
      <c r="R13" s="63" t="str">
        <f t="shared" si="2"/>
        <v/>
      </c>
      <c r="S13" s="63" t="str">
        <f>IF(過労運転防止のための先進的な取り組みに対する支援に限る!$D$7="運行中における運転者の疲労状態を測定する機器",COUNTIF(過労運転防止のための先進的な取り組みに対する支援に限る!$C$115:$C$128,"*"&amp;$B13&amp;"*"),"")</f>
        <v/>
      </c>
      <c r="T13" s="63" t="str">
        <f>IF(過労運転防止のための先進的な取り組みに対する支援に限る!$D$7="運行中における運転者の疲労状態を測定する機器",COUNTIF(過労運転防止のための先進的な取り組みに対する支援に限る!$C$137:$C$150,"*"&amp;$B13&amp;"*"),"")</f>
        <v/>
      </c>
      <c r="U13" s="63" t="str">
        <f t="shared" si="3"/>
        <v/>
      </c>
      <c r="V13" s="63" t="str">
        <f>IF(過労運転防止のための先進的な取り組みに対する支援に限る!$D$7="休息時間における運転者の睡眠状態等を測定する機器",COUNTIF(過労運転防止のための先進的な取り組みに対する支援に限る!$C$115:$C$128,"*"&amp;$B13&amp;"*"),"")</f>
        <v/>
      </c>
      <c r="W13" s="63" t="str">
        <f>IF(過労運転防止のための先進的な取り組みに対する支援に限る!$D$7="休息時間における運転者の睡眠状態等を測定する機器",COUNTIF(過労運転防止のための先進的な取り組みに対する支援に限る!$C$137:$C$150,"*"&amp;$B13&amp;"*"),"")</f>
        <v/>
      </c>
      <c r="X13" s="63" t="str">
        <f t="shared" si="4"/>
        <v/>
      </c>
      <c r="Y13" s="63" t="str">
        <f>IF(過労運転防止のための先進的な取り組みに対する支援に限る!$D$7="運行中の運行管理機器",COUNTIF(過労運転防止のための先進的な取り組みに対する支援に限る!$C$115:$C$128,"*"&amp;$B13&amp;"*"),"")</f>
        <v/>
      </c>
      <c r="Z13" s="63" t="str">
        <f>IF(過労運転防止のための先進的な取り組みに対する支援に限る!$D$7="運行中の運行管理機器",COUNTIF(過労運転防止のための先進的な取り組みに対する支援に限る!$C$137:$C$150,"*"&amp;$B13&amp;"*"),"")</f>
        <v/>
      </c>
      <c r="AA13" s="77"/>
    </row>
    <row r="14" spans="1:27" x14ac:dyDescent="0.45">
      <c r="A14" s="69" t="str">
        <f t="shared" si="5"/>
        <v/>
      </c>
      <c r="B14" s="63">
        <f>過労運転防止のための先進的な取り組みに対する支援に限る!C164</f>
        <v>0</v>
      </c>
      <c r="C14" s="63">
        <f>過労運転防止のための先進的な取り組みに対する支援に限る!F164</f>
        <v>0</v>
      </c>
      <c r="D14" s="71" t="str">
        <f t="shared" si="6"/>
        <v/>
      </c>
      <c r="E14" s="71" t="str">
        <f t="shared" si="7"/>
        <v/>
      </c>
      <c r="F14" s="71" t="str">
        <f t="shared" si="8"/>
        <v/>
      </c>
      <c r="G14" s="71" t="str">
        <f t="shared" si="9"/>
        <v/>
      </c>
      <c r="H14" s="71" t="str">
        <f t="shared" si="11"/>
        <v/>
      </c>
      <c r="I14" s="63" t="str">
        <f t="shared" si="10"/>
        <v/>
      </c>
      <c r="J14" s="63" t="str">
        <f>IF(過労運転防止のための先進的な取り組みに対する支援に限る!$D$7="ＩＴを活用した遠隔地における点呼機器",COUNTIF(過労運転防止のための先進的な取り組みに対する支援に限る!$C$115:$C$128,"*"&amp;レポート用!B14&amp;"*"),"")</f>
        <v/>
      </c>
      <c r="K14" s="63" t="str">
        <f>IF(過労運転防止のための先進的な取り組みに対する支援に限る!$D$7="ＩＴを活用した遠隔地における点呼機器",COUNTIF(過労運転防止のための先進的な取り組みに対する支援に限る!$C$137:$C$150,"*"&amp;レポート用!B14&amp;"*"),"")</f>
        <v/>
      </c>
      <c r="L14" s="63" t="str">
        <f t="shared" si="0"/>
        <v/>
      </c>
      <c r="M14" s="63" t="str">
        <f>IF(過労運転防止のための先進的な取り組みに対する支援に限る!$D$7="遠隔点呼機器",COUNTIF(過労運転防止のための先進的な取り組みに対する支援に限る!$C$115:$C$128,"*"&amp;B14&amp;"*"),"")</f>
        <v/>
      </c>
      <c r="N14" s="63" t="str">
        <f>IF(過労運転防止のための先進的な取り組みに対する支援に限る!$D$7="遠隔点呼機器",COUNTIF(過労運転防止のための先進的な取り組みに対する支援に限る!$C$137:$C$150,"*"&amp;$B14&amp;"*"),"")</f>
        <v/>
      </c>
      <c r="O14" s="63" t="str">
        <f t="shared" si="1"/>
        <v/>
      </c>
      <c r="P14" s="63" t="str">
        <f>IF(過労運転防止のための先進的な取り組みに対する支援に限る!$D$7="自動点呼機器",COUNTIF(過労運転防止のための先進的な取り組みに対する支援に限る!$C$115:$C$128,"*"&amp;$B14&amp;"*"),"")</f>
        <v/>
      </c>
      <c r="Q14" s="63" t="str">
        <f>IF(過労運転防止のための先進的な取り組みに対する支援に限る!$D$7="自動点呼機器",COUNTIF(過労運転防止のための先進的な取り組みに対する支援に限る!$C$137:$C$150,"*"&amp;$B14&amp;"*"),"")</f>
        <v/>
      </c>
      <c r="R14" s="63" t="str">
        <f t="shared" si="2"/>
        <v/>
      </c>
      <c r="S14" s="63" t="str">
        <f>IF(過労運転防止のための先進的な取り組みに対する支援に限る!$D$7="運行中における運転者の疲労状態を測定する機器",COUNTIF(過労運転防止のための先進的な取り組みに対する支援に限る!$C$115:$C$128,"*"&amp;$B14&amp;"*"),"")</f>
        <v/>
      </c>
      <c r="T14" s="63" t="str">
        <f>IF(過労運転防止のための先進的な取り組みに対する支援に限る!$D$7="運行中における運転者の疲労状態を測定する機器",COUNTIF(過労運転防止のための先進的な取り組みに対する支援に限る!$C$137:$C$150,"*"&amp;$B14&amp;"*"),"")</f>
        <v/>
      </c>
      <c r="U14" s="63" t="str">
        <f t="shared" si="3"/>
        <v/>
      </c>
      <c r="V14" s="63" t="str">
        <f>IF(過労運転防止のための先進的な取り組みに対する支援に限る!$D$7="休息時間における運転者の睡眠状態等を測定する機器",COUNTIF(過労運転防止のための先進的な取り組みに対する支援に限る!$C$115:$C$128,"*"&amp;$B14&amp;"*"),"")</f>
        <v/>
      </c>
      <c r="W14" s="63" t="str">
        <f>IF(過労運転防止のための先進的な取り組みに対する支援に限る!$D$7="休息時間における運転者の睡眠状態等を測定する機器",COUNTIF(過労運転防止のための先進的な取り組みに対する支援に限る!$C$137:$C$150,"*"&amp;$B14&amp;"*"),"")</f>
        <v/>
      </c>
      <c r="X14" s="63" t="str">
        <f t="shared" si="4"/>
        <v/>
      </c>
      <c r="Y14" s="63" t="str">
        <f>IF(過労運転防止のための先進的な取り組みに対する支援に限る!$D$7="運行中の運行管理機器",COUNTIF(過労運転防止のための先進的な取り組みに対する支援に限る!$C$115:$C$128,"*"&amp;$B14&amp;"*"),"")</f>
        <v/>
      </c>
      <c r="Z14" s="63" t="str">
        <f>IF(過労運転防止のための先進的な取り組みに対する支援に限る!$D$7="運行中の運行管理機器",COUNTIF(過労運転防止のための先進的な取り組みに対する支援に限る!$C$137:$C$150,"*"&amp;$B14&amp;"*"),"")</f>
        <v/>
      </c>
      <c r="AA14" s="77"/>
    </row>
    <row r="15" spans="1:27" x14ac:dyDescent="0.45">
      <c r="A15" s="69" t="str">
        <f t="shared" si="5"/>
        <v/>
      </c>
      <c r="B15" s="63">
        <f>過労運転防止のための先進的な取り組みに対する支援に限る!C165</f>
        <v>0</v>
      </c>
      <c r="C15" s="63">
        <f>過労運転防止のための先進的な取り組みに対する支援に限る!F165</f>
        <v>0</v>
      </c>
      <c r="D15" s="71" t="str">
        <f t="shared" si="6"/>
        <v/>
      </c>
      <c r="E15" s="71" t="str">
        <f t="shared" si="7"/>
        <v/>
      </c>
      <c r="F15" s="71" t="str">
        <f t="shared" si="8"/>
        <v/>
      </c>
      <c r="G15" s="71" t="str">
        <f t="shared" si="9"/>
        <v/>
      </c>
      <c r="H15" s="71" t="str">
        <f t="shared" si="11"/>
        <v/>
      </c>
      <c r="I15" s="63" t="str">
        <f t="shared" si="10"/>
        <v/>
      </c>
      <c r="J15" s="63" t="str">
        <f>IF(過労運転防止のための先進的な取り組みに対する支援に限る!$D$7="ＩＴを活用した遠隔地における点呼機器",COUNTIF(過労運転防止のための先進的な取り組みに対する支援に限る!$C$115:$C$128,"*"&amp;レポート用!B15&amp;"*"),"")</f>
        <v/>
      </c>
      <c r="K15" s="63" t="str">
        <f>IF(過労運転防止のための先進的な取り組みに対する支援に限る!$D$7="ＩＴを活用した遠隔地における点呼機器",COUNTIF(過労運転防止のための先進的な取り組みに対する支援に限る!$C$137:$C$150,"*"&amp;レポート用!B15&amp;"*"),"")</f>
        <v/>
      </c>
      <c r="L15" s="63" t="str">
        <f t="shared" si="0"/>
        <v/>
      </c>
      <c r="M15" s="63" t="str">
        <f>IF(過労運転防止のための先進的な取り組みに対する支援に限る!$D$7="遠隔点呼機器",COUNTIF(過労運転防止のための先進的な取り組みに対する支援に限る!$C$115:$C$128,"*"&amp;B15&amp;"*"),"")</f>
        <v/>
      </c>
      <c r="N15" s="63" t="str">
        <f>IF(過労運転防止のための先進的な取り組みに対する支援に限る!$D$7="遠隔点呼機器",COUNTIF(過労運転防止のための先進的な取り組みに対する支援に限る!$C$137:$C$150,"*"&amp;$B15&amp;"*"),"")</f>
        <v/>
      </c>
      <c r="O15" s="63" t="str">
        <f t="shared" si="1"/>
        <v/>
      </c>
      <c r="P15" s="63" t="str">
        <f>IF(過労運転防止のための先進的な取り組みに対する支援に限る!$D$7="自動点呼機器",COUNTIF(過労運転防止のための先進的な取り組みに対する支援に限る!$C$115:$C$128,"*"&amp;$B15&amp;"*"),"")</f>
        <v/>
      </c>
      <c r="Q15" s="63" t="str">
        <f>IF(過労運転防止のための先進的な取り組みに対する支援に限る!$D$7="自動点呼機器",COUNTIF(過労運転防止のための先進的な取り組みに対する支援に限る!$C$137:$C$150,"*"&amp;$B15&amp;"*"),"")</f>
        <v/>
      </c>
      <c r="R15" s="63" t="str">
        <f t="shared" si="2"/>
        <v/>
      </c>
      <c r="S15" s="63" t="str">
        <f>IF(過労運転防止のための先進的な取り組みに対する支援に限る!$D$7="運行中における運転者の疲労状態を測定する機器",COUNTIF(過労運転防止のための先進的な取り組みに対する支援に限る!$C$115:$C$128,"*"&amp;$B15&amp;"*"),"")</f>
        <v/>
      </c>
      <c r="T15" s="63" t="str">
        <f>IF(過労運転防止のための先進的な取り組みに対する支援に限る!$D$7="運行中における運転者の疲労状態を測定する機器",COUNTIF(過労運転防止のための先進的な取り組みに対する支援に限る!$C$137:$C$150,"*"&amp;$B15&amp;"*"),"")</f>
        <v/>
      </c>
      <c r="U15" s="63" t="str">
        <f t="shared" si="3"/>
        <v/>
      </c>
      <c r="V15" s="63" t="str">
        <f>IF(過労運転防止のための先進的な取り組みに対する支援に限る!$D$7="休息時間における運転者の睡眠状態等を測定する機器",COUNTIF(過労運転防止のための先進的な取り組みに対する支援に限る!$C$115:$C$128,"*"&amp;$B15&amp;"*"),"")</f>
        <v/>
      </c>
      <c r="W15" s="63" t="str">
        <f>IF(過労運転防止のための先進的な取り組みに対する支援に限る!$D$7="休息時間における運転者の睡眠状態等を測定する機器",COUNTIF(過労運転防止のための先進的な取り組みに対する支援に限る!$C$137:$C$150,"*"&amp;$B15&amp;"*"),"")</f>
        <v/>
      </c>
      <c r="X15" s="63" t="str">
        <f t="shared" si="4"/>
        <v/>
      </c>
      <c r="Y15" s="63" t="str">
        <f>IF(過労運転防止のための先進的な取り組みに対する支援に限る!$D$7="運行中の運行管理機器",COUNTIF(過労運転防止のための先進的な取り組みに対する支援に限る!$C$115:$C$128,"*"&amp;$B15&amp;"*"),"")</f>
        <v/>
      </c>
      <c r="Z15" s="63" t="str">
        <f>IF(過労運転防止のための先進的な取り組みに対する支援に限る!$D$7="運行中の運行管理機器",COUNTIF(過労運転防止のための先進的な取り組みに対する支援に限る!$C$137:$C$150,"*"&amp;$B15&amp;"*"),"")</f>
        <v/>
      </c>
      <c r="AA15" s="77"/>
    </row>
    <row r="16" spans="1:27" x14ac:dyDescent="0.45">
      <c r="A16" s="69" t="str">
        <f t="shared" si="5"/>
        <v/>
      </c>
      <c r="B16" s="63">
        <f>過労運転防止のための先進的な取り組みに対する支援に限る!C166</f>
        <v>0</v>
      </c>
      <c r="C16" s="63">
        <f>過労運転防止のための先進的な取り組みに対する支援に限る!F166</f>
        <v>0</v>
      </c>
      <c r="D16" s="71" t="str">
        <f t="shared" si="6"/>
        <v/>
      </c>
      <c r="E16" s="71" t="str">
        <f t="shared" si="7"/>
        <v/>
      </c>
      <c r="F16" s="71" t="str">
        <f t="shared" si="8"/>
        <v/>
      </c>
      <c r="G16" s="71" t="str">
        <f t="shared" si="9"/>
        <v/>
      </c>
      <c r="H16" s="71" t="str">
        <f t="shared" si="11"/>
        <v/>
      </c>
      <c r="I16" s="63" t="str">
        <f t="shared" si="10"/>
        <v/>
      </c>
      <c r="J16" s="63" t="str">
        <f>IF(過労運転防止のための先進的な取り組みに対する支援に限る!$D$7="ＩＴを活用した遠隔地における点呼機器",COUNTIF(過労運転防止のための先進的な取り組みに対する支援に限る!$C$115:$C$128,"*"&amp;レポート用!B16&amp;"*"),"")</f>
        <v/>
      </c>
      <c r="K16" s="63" t="str">
        <f>IF(過労運転防止のための先進的な取り組みに対する支援に限る!$D$7="ＩＴを活用した遠隔地における点呼機器",COUNTIF(過労運転防止のための先進的な取り組みに対する支援に限る!$C$137:$C$150,"*"&amp;レポート用!B16&amp;"*"),"")</f>
        <v/>
      </c>
      <c r="L16" s="63" t="str">
        <f t="shared" si="0"/>
        <v/>
      </c>
      <c r="M16" s="63" t="str">
        <f>IF(過労運転防止のための先進的な取り組みに対する支援に限る!$D$7="遠隔点呼機器",COUNTIF(過労運転防止のための先進的な取り組みに対する支援に限る!$C$115:$C$128,"*"&amp;B16&amp;"*"),"")</f>
        <v/>
      </c>
      <c r="N16" s="63" t="str">
        <f>IF(過労運転防止のための先進的な取り組みに対する支援に限る!$D$7="遠隔点呼機器",COUNTIF(過労運転防止のための先進的な取り組みに対する支援に限る!$C$137:$C$150,"*"&amp;$B16&amp;"*"),"")</f>
        <v/>
      </c>
      <c r="O16" s="63" t="str">
        <f t="shared" si="1"/>
        <v/>
      </c>
      <c r="P16" s="63" t="str">
        <f>IF(過労運転防止のための先進的な取り組みに対する支援に限る!$D$7="自動点呼機器",COUNTIF(過労運転防止のための先進的な取り組みに対する支援に限る!$C$115:$C$128,"*"&amp;$B16&amp;"*"),"")</f>
        <v/>
      </c>
      <c r="Q16" s="63" t="str">
        <f>IF(過労運転防止のための先進的な取り組みに対する支援に限る!$D$7="自動点呼機器",COUNTIF(過労運転防止のための先進的な取り組みに対する支援に限る!$C$137:$C$150,"*"&amp;$B16&amp;"*"),"")</f>
        <v/>
      </c>
      <c r="R16" s="63" t="str">
        <f t="shared" si="2"/>
        <v/>
      </c>
      <c r="S16" s="63" t="str">
        <f>IF(過労運転防止のための先進的な取り組みに対する支援に限る!$D$7="運行中における運転者の疲労状態を測定する機器",COUNTIF(過労運転防止のための先進的な取り組みに対する支援に限る!$C$115:$C$128,"*"&amp;$B16&amp;"*"),"")</f>
        <v/>
      </c>
      <c r="T16" s="63" t="str">
        <f>IF(過労運転防止のための先進的な取り組みに対する支援に限る!$D$7="運行中における運転者の疲労状態を測定する機器",COUNTIF(過労運転防止のための先進的な取り組みに対する支援に限る!$C$137:$C$150,"*"&amp;$B16&amp;"*"),"")</f>
        <v/>
      </c>
      <c r="U16" s="63" t="str">
        <f t="shared" si="3"/>
        <v/>
      </c>
      <c r="V16" s="63" t="str">
        <f>IF(過労運転防止のための先進的な取り組みに対する支援に限る!$D$7="休息時間における運転者の睡眠状態等を測定する機器",COUNTIF(過労運転防止のための先進的な取り組みに対する支援に限る!$C$115:$C$128,"*"&amp;$B16&amp;"*"),"")</f>
        <v/>
      </c>
      <c r="W16" s="63" t="str">
        <f>IF(過労運転防止のための先進的な取り組みに対する支援に限る!$D$7="休息時間における運転者の睡眠状態等を測定する機器",COUNTIF(過労運転防止のための先進的な取り組みに対する支援に限る!$C$137:$C$150,"*"&amp;$B16&amp;"*"),"")</f>
        <v/>
      </c>
      <c r="X16" s="63" t="str">
        <f t="shared" si="4"/>
        <v/>
      </c>
      <c r="Y16" s="63" t="str">
        <f>IF(過労運転防止のための先進的な取り組みに対する支援に限る!$D$7="運行中の運行管理機器",COUNTIF(過労運転防止のための先進的な取り組みに対する支援に限る!$C$115:$C$128,"*"&amp;$B16&amp;"*"),"")</f>
        <v/>
      </c>
      <c r="Z16" s="63" t="str">
        <f>IF(過労運転防止のための先進的な取り組みに対する支援に限る!$D$7="運行中の運行管理機器",COUNTIF(過労運転防止のための先進的な取り組みに対する支援に限る!$C$137:$C$150,"*"&amp;$B16&amp;"*"),"")</f>
        <v/>
      </c>
      <c r="AA16" s="77"/>
    </row>
    <row r="17" spans="1:27" x14ac:dyDescent="0.45">
      <c r="A17" s="69" t="str">
        <f t="shared" si="5"/>
        <v/>
      </c>
      <c r="B17" s="63">
        <f>過労運転防止のための先進的な取り組みに対する支援に限る!C167</f>
        <v>0</v>
      </c>
      <c r="C17" s="63">
        <f>過労運転防止のための先進的な取り組みに対する支援に限る!F167</f>
        <v>0</v>
      </c>
      <c r="D17" s="71" t="str">
        <f t="shared" si="6"/>
        <v/>
      </c>
      <c r="E17" s="71" t="str">
        <f t="shared" si="7"/>
        <v/>
      </c>
      <c r="F17" s="71" t="str">
        <f t="shared" si="8"/>
        <v/>
      </c>
      <c r="G17" s="71" t="str">
        <f t="shared" si="9"/>
        <v/>
      </c>
      <c r="H17" s="71" t="str">
        <f t="shared" si="11"/>
        <v/>
      </c>
      <c r="I17" s="63" t="str">
        <f t="shared" si="10"/>
        <v/>
      </c>
      <c r="J17" s="63" t="str">
        <f>IF(過労運転防止のための先進的な取り組みに対する支援に限る!$D$7="ＩＴを活用した遠隔地における点呼機器",COUNTIF(過労運転防止のための先進的な取り組みに対する支援に限る!$C$115:$C$128,"*"&amp;レポート用!B17&amp;"*"),"")</f>
        <v/>
      </c>
      <c r="K17" s="63" t="str">
        <f>IF(過労運転防止のための先進的な取り組みに対する支援に限る!$D$7="ＩＴを活用した遠隔地における点呼機器",COUNTIF(過労運転防止のための先進的な取り組みに対する支援に限る!$C$137:$C$150,"*"&amp;レポート用!B17&amp;"*"),"")</f>
        <v/>
      </c>
      <c r="L17" s="63" t="str">
        <f t="shared" si="0"/>
        <v/>
      </c>
      <c r="M17" s="63" t="str">
        <f>IF(過労運転防止のための先進的な取り組みに対する支援に限る!$D$7="遠隔点呼機器",COUNTIF(過労運転防止のための先進的な取り組みに対する支援に限る!$C$115:$C$128,"*"&amp;B17&amp;"*"),"")</f>
        <v/>
      </c>
      <c r="N17" s="63" t="str">
        <f>IF(過労運転防止のための先進的な取り組みに対する支援に限る!$D$7="遠隔点呼機器",COUNTIF(過労運転防止のための先進的な取り組みに対する支援に限る!$C$137:$C$150,"*"&amp;$B17&amp;"*"),"")</f>
        <v/>
      </c>
      <c r="O17" s="63" t="str">
        <f t="shared" si="1"/>
        <v/>
      </c>
      <c r="P17" s="63" t="str">
        <f>IF(過労運転防止のための先進的な取り組みに対する支援に限る!$D$7="自動点呼機器",COUNTIF(過労運転防止のための先進的な取り組みに対する支援に限る!$C$115:$C$128,"*"&amp;$B17&amp;"*"),"")</f>
        <v/>
      </c>
      <c r="Q17" s="63" t="str">
        <f>IF(過労運転防止のための先進的な取り組みに対する支援に限る!$D$7="自動点呼機器",COUNTIF(過労運転防止のための先進的な取り組みに対する支援に限る!$C$137:$C$150,"*"&amp;$B17&amp;"*"),"")</f>
        <v/>
      </c>
      <c r="R17" s="63" t="str">
        <f t="shared" si="2"/>
        <v/>
      </c>
      <c r="S17" s="63" t="str">
        <f>IF(過労運転防止のための先進的な取り組みに対する支援に限る!$D$7="運行中における運転者の疲労状態を測定する機器",COUNTIF(過労運転防止のための先進的な取り組みに対する支援に限る!$C$115:$C$128,"*"&amp;$B17&amp;"*"),"")</f>
        <v/>
      </c>
      <c r="T17" s="63" t="str">
        <f>IF(過労運転防止のための先進的な取り組みに対する支援に限る!$D$7="運行中における運転者の疲労状態を測定する機器",COUNTIF(過労運転防止のための先進的な取り組みに対する支援に限る!$C$137:$C$150,"*"&amp;$B17&amp;"*"),"")</f>
        <v/>
      </c>
      <c r="U17" s="63" t="str">
        <f t="shared" si="3"/>
        <v/>
      </c>
      <c r="V17" s="63" t="str">
        <f>IF(過労運転防止のための先進的な取り組みに対する支援に限る!$D$7="休息時間における運転者の睡眠状態等を測定する機器",COUNTIF(過労運転防止のための先進的な取り組みに対する支援に限る!$C$115:$C$128,"*"&amp;$B17&amp;"*"),"")</f>
        <v/>
      </c>
      <c r="W17" s="63" t="str">
        <f>IF(過労運転防止のための先進的な取り組みに対する支援に限る!$D$7="休息時間における運転者の睡眠状態等を測定する機器",COUNTIF(過労運転防止のための先進的な取り組みに対する支援に限る!$C$137:$C$150,"*"&amp;$B17&amp;"*"),"")</f>
        <v/>
      </c>
      <c r="X17" s="63" t="str">
        <f t="shared" si="4"/>
        <v/>
      </c>
      <c r="Y17" s="63" t="str">
        <f>IF(過労運転防止のための先進的な取り組みに対する支援に限る!$D$7="運行中の運行管理機器",COUNTIF(過労運転防止のための先進的な取り組みに対する支援に限る!$C$115:$C$128,"*"&amp;$B17&amp;"*"),"")</f>
        <v/>
      </c>
      <c r="Z17" s="63" t="str">
        <f>IF(過労運転防止のための先進的な取り組みに対する支援に限る!$D$7="運行中の運行管理機器",COUNTIF(過労運転防止のための先進的な取り組みに対する支援に限る!$C$137:$C$150,"*"&amp;$B17&amp;"*"),"")</f>
        <v/>
      </c>
      <c r="AA17" s="77"/>
    </row>
    <row r="18" spans="1:27" x14ac:dyDescent="0.45">
      <c r="A18" s="69" t="str">
        <f t="shared" si="5"/>
        <v/>
      </c>
      <c r="B18" s="63">
        <f>過労運転防止のための先進的な取り組みに対する支援に限る!C168</f>
        <v>0</v>
      </c>
      <c r="C18" s="63">
        <f>過労運転防止のための先進的な取り組みに対する支援に限る!F168</f>
        <v>0</v>
      </c>
      <c r="D18" s="71" t="str">
        <f t="shared" si="6"/>
        <v/>
      </c>
      <c r="E18" s="71" t="str">
        <f t="shared" si="7"/>
        <v/>
      </c>
      <c r="F18" s="71" t="str">
        <f t="shared" si="8"/>
        <v/>
      </c>
      <c r="G18" s="71" t="str">
        <f t="shared" si="9"/>
        <v/>
      </c>
      <c r="H18" s="71" t="str">
        <f t="shared" si="11"/>
        <v/>
      </c>
      <c r="I18" s="63" t="str">
        <f t="shared" si="10"/>
        <v/>
      </c>
      <c r="J18" s="63" t="str">
        <f>IF(過労運転防止のための先進的な取り組みに対する支援に限る!$D$7="ＩＴを活用した遠隔地における点呼機器",COUNTIF(過労運転防止のための先進的な取り組みに対する支援に限る!$C$115:$C$128,"*"&amp;レポート用!B18&amp;"*"),"")</f>
        <v/>
      </c>
      <c r="K18" s="63" t="str">
        <f>IF(過労運転防止のための先進的な取り組みに対する支援に限る!$D$7="ＩＴを活用した遠隔地における点呼機器",COUNTIF(過労運転防止のための先進的な取り組みに対する支援に限る!$C$137:$C$150,"*"&amp;レポート用!B18&amp;"*"),"")</f>
        <v/>
      </c>
      <c r="L18" s="63" t="str">
        <f t="shared" si="0"/>
        <v/>
      </c>
      <c r="M18" s="63" t="str">
        <f>IF(過労運転防止のための先進的な取り組みに対する支援に限る!$D$7="遠隔点呼機器",COUNTIF(過労運転防止のための先進的な取り組みに対する支援に限る!$C$115:$C$128,"*"&amp;B18&amp;"*"),"")</f>
        <v/>
      </c>
      <c r="N18" s="63" t="str">
        <f>IF(過労運転防止のための先進的な取り組みに対する支援に限る!$D$7="遠隔点呼機器",COUNTIF(過労運転防止のための先進的な取り組みに対する支援に限る!$C$137:$C$150,"*"&amp;$B18&amp;"*"),"")</f>
        <v/>
      </c>
      <c r="O18" s="63" t="str">
        <f t="shared" si="1"/>
        <v/>
      </c>
      <c r="P18" s="63" t="str">
        <f>IF(過労運転防止のための先進的な取り組みに対する支援に限る!$D$7="自動点呼機器",COUNTIF(過労運転防止のための先進的な取り組みに対する支援に限る!$C$115:$C$128,"*"&amp;$B18&amp;"*"),"")</f>
        <v/>
      </c>
      <c r="Q18" s="63" t="str">
        <f>IF(過労運転防止のための先進的な取り組みに対する支援に限る!$D$7="自動点呼機器",COUNTIF(過労運転防止のための先進的な取り組みに対する支援に限る!$C$137:$C$150,"*"&amp;$B18&amp;"*"),"")</f>
        <v/>
      </c>
      <c r="R18" s="63" t="str">
        <f t="shared" si="2"/>
        <v/>
      </c>
      <c r="S18" s="63" t="str">
        <f>IF(過労運転防止のための先進的な取り組みに対する支援に限る!$D$7="運行中における運転者の疲労状態を測定する機器",COUNTIF(過労運転防止のための先進的な取り組みに対する支援に限る!$C$115:$C$128,"*"&amp;$B18&amp;"*"),"")</f>
        <v/>
      </c>
      <c r="T18" s="63" t="str">
        <f>IF(過労運転防止のための先進的な取り組みに対する支援に限る!$D$7="運行中における運転者の疲労状態を測定する機器",COUNTIF(過労運転防止のための先進的な取り組みに対する支援に限る!$C$137:$C$150,"*"&amp;$B18&amp;"*"),"")</f>
        <v/>
      </c>
      <c r="U18" s="63" t="str">
        <f t="shared" si="3"/>
        <v/>
      </c>
      <c r="V18" s="63" t="str">
        <f>IF(過労運転防止のための先進的な取り組みに対する支援に限る!$D$7="休息時間における運転者の睡眠状態等を測定する機器",COUNTIF(過労運転防止のための先進的な取り組みに対する支援に限る!$C$115:$C$128,"*"&amp;$B18&amp;"*"),"")</f>
        <v/>
      </c>
      <c r="W18" s="63" t="str">
        <f>IF(過労運転防止のための先進的な取り組みに対する支援に限る!$D$7="休息時間における運転者の睡眠状態等を測定する機器",COUNTIF(過労運転防止のための先進的な取り組みに対する支援に限る!$C$137:$C$150,"*"&amp;$B18&amp;"*"),"")</f>
        <v/>
      </c>
      <c r="X18" s="63" t="str">
        <f t="shared" si="4"/>
        <v/>
      </c>
      <c r="Y18" s="63" t="str">
        <f>IF(過労運転防止のための先進的な取り組みに対する支援に限る!$D$7="運行中の運行管理機器",COUNTIF(過労運転防止のための先進的な取り組みに対する支援に限る!$C$115:$C$128,"*"&amp;$B18&amp;"*"),"")</f>
        <v/>
      </c>
      <c r="Z18" s="63" t="str">
        <f>IF(過労運転防止のための先進的な取り組みに対する支援に限る!$D$7="運行中の運行管理機器",COUNTIF(過労運転防止のための先進的な取り組みに対する支援に限る!$C$137:$C$150,"*"&amp;$B18&amp;"*"),"")</f>
        <v/>
      </c>
      <c r="AA18" s="77"/>
    </row>
    <row r="19" spans="1:27" x14ac:dyDescent="0.45">
      <c r="A19" s="69" t="str">
        <f t="shared" si="5"/>
        <v/>
      </c>
      <c r="B19" s="63">
        <f>過労運転防止のための先進的な取り組みに対する支援に限る!C169</f>
        <v>0</v>
      </c>
      <c r="C19" s="63">
        <f>過労運転防止のための先進的な取り組みに対する支援に限る!F169</f>
        <v>0</v>
      </c>
      <c r="D19" s="71" t="str">
        <f t="shared" si="6"/>
        <v/>
      </c>
      <c r="E19" s="71" t="str">
        <f t="shared" si="7"/>
        <v/>
      </c>
      <c r="F19" s="71" t="str">
        <f t="shared" si="8"/>
        <v/>
      </c>
      <c r="G19" s="71" t="str">
        <f t="shared" si="9"/>
        <v/>
      </c>
      <c r="H19" s="71" t="str">
        <f t="shared" si="11"/>
        <v/>
      </c>
      <c r="I19" s="63" t="str">
        <f t="shared" si="10"/>
        <v/>
      </c>
      <c r="J19" s="63" t="str">
        <f>IF(過労運転防止のための先進的な取り組みに対する支援に限る!$D$7="ＩＴを活用した遠隔地における点呼機器",COUNTIF(過労運転防止のための先進的な取り組みに対する支援に限る!$C$115:$C$128,"*"&amp;レポート用!B19&amp;"*"),"")</f>
        <v/>
      </c>
      <c r="K19" s="63" t="str">
        <f>IF(過労運転防止のための先進的な取り組みに対する支援に限る!$D$7="ＩＴを活用した遠隔地における点呼機器",COUNTIF(過労運転防止のための先進的な取り組みに対する支援に限る!$C$137:$C$150,"*"&amp;レポート用!B19&amp;"*"),"")</f>
        <v/>
      </c>
      <c r="L19" s="63" t="str">
        <f t="shared" si="0"/>
        <v/>
      </c>
      <c r="M19" s="63" t="str">
        <f>IF(過労運転防止のための先進的な取り組みに対する支援に限る!$D$7="遠隔点呼機器",COUNTIF(過労運転防止のための先進的な取り組みに対する支援に限る!$C$115:$C$128,"*"&amp;B19&amp;"*"),"")</f>
        <v/>
      </c>
      <c r="N19" s="63" t="str">
        <f>IF(過労運転防止のための先進的な取り組みに対する支援に限る!$D$7="遠隔点呼機器",COUNTIF(過労運転防止のための先進的な取り組みに対する支援に限る!$C$137:$C$150,"*"&amp;$B19&amp;"*"),"")</f>
        <v/>
      </c>
      <c r="O19" s="63" t="str">
        <f t="shared" si="1"/>
        <v/>
      </c>
      <c r="P19" s="63" t="str">
        <f>IF(過労運転防止のための先進的な取り組みに対する支援に限る!$D$7="自動点呼機器",COUNTIF(過労運転防止のための先進的な取り組みに対する支援に限る!$C$115:$C$128,"*"&amp;$B19&amp;"*"),"")</f>
        <v/>
      </c>
      <c r="Q19" s="63" t="str">
        <f>IF(過労運転防止のための先進的な取り組みに対する支援に限る!$D$7="自動点呼機器",COUNTIF(過労運転防止のための先進的な取り組みに対する支援に限る!$C$137:$C$150,"*"&amp;$B19&amp;"*"),"")</f>
        <v/>
      </c>
      <c r="R19" s="63" t="str">
        <f t="shared" si="2"/>
        <v/>
      </c>
      <c r="S19" s="63" t="str">
        <f>IF(過労運転防止のための先進的な取り組みに対する支援に限る!$D$7="運行中における運転者の疲労状態を測定する機器",COUNTIF(過労運転防止のための先進的な取り組みに対する支援に限る!$C$115:$C$128,"*"&amp;$B19&amp;"*"),"")</f>
        <v/>
      </c>
      <c r="T19" s="63" t="str">
        <f>IF(過労運転防止のための先進的な取り組みに対する支援に限る!$D$7="運行中における運転者の疲労状態を測定する機器",COUNTIF(過労運転防止のための先進的な取り組みに対する支援に限る!$C$137:$C$150,"*"&amp;$B19&amp;"*"),"")</f>
        <v/>
      </c>
      <c r="U19" s="63" t="str">
        <f t="shared" si="3"/>
        <v/>
      </c>
      <c r="V19" s="63" t="str">
        <f>IF(過労運転防止のための先進的な取り組みに対する支援に限る!$D$7="休息時間における運転者の睡眠状態等を測定する機器",COUNTIF(過労運転防止のための先進的な取り組みに対する支援に限る!$C$115:$C$128,"*"&amp;$B19&amp;"*"),"")</f>
        <v/>
      </c>
      <c r="W19" s="63" t="str">
        <f>IF(過労運転防止のための先進的な取り組みに対する支援に限る!$D$7="休息時間における運転者の睡眠状態等を測定する機器",COUNTIF(過労運転防止のための先進的な取り組みに対する支援に限る!$C$137:$C$150,"*"&amp;$B19&amp;"*"),"")</f>
        <v/>
      </c>
      <c r="X19" s="63" t="str">
        <f t="shared" si="4"/>
        <v/>
      </c>
      <c r="Y19" s="63" t="str">
        <f>IF(過労運転防止のための先進的な取り組みに対する支援に限る!$D$7="運行中の運行管理機器",COUNTIF(過労運転防止のための先進的な取り組みに対する支援に限る!$C$115:$C$128,"*"&amp;$B19&amp;"*"),"")</f>
        <v/>
      </c>
      <c r="Z19" s="63" t="str">
        <f>IF(過労運転防止のための先進的な取り組みに対する支援に限る!$D$7="運行中の運行管理機器",COUNTIF(過労運転防止のための先進的な取り組みに対する支援に限る!$C$137:$C$150,"*"&amp;$B19&amp;"*"),"")</f>
        <v/>
      </c>
      <c r="AA19" s="77"/>
    </row>
    <row r="20" spans="1:27" x14ac:dyDescent="0.45">
      <c r="A20" s="69" t="str">
        <f t="shared" si="5"/>
        <v/>
      </c>
      <c r="B20" s="63">
        <f>過労運転防止のための先進的な取り組みに対する支援に限る!C170</f>
        <v>0</v>
      </c>
      <c r="C20" s="63">
        <f>過労運転防止のための先進的な取り組みに対する支援に限る!F170</f>
        <v>0</v>
      </c>
      <c r="D20" s="71" t="str">
        <f t="shared" si="6"/>
        <v/>
      </c>
      <c r="E20" s="71" t="str">
        <f t="shared" si="7"/>
        <v/>
      </c>
      <c r="F20" s="71" t="str">
        <f t="shared" si="8"/>
        <v/>
      </c>
      <c r="G20" s="71" t="str">
        <f t="shared" si="9"/>
        <v/>
      </c>
      <c r="H20" s="71" t="str">
        <f t="shared" si="11"/>
        <v/>
      </c>
      <c r="I20" s="63" t="str">
        <f t="shared" si="10"/>
        <v/>
      </c>
      <c r="J20" s="63" t="str">
        <f>IF(過労運転防止のための先進的な取り組みに対する支援に限る!$D$7="ＩＴを活用した遠隔地における点呼機器",COUNTIF(過労運転防止のための先進的な取り組みに対する支援に限る!$C$115:$C$128,"*"&amp;レポート用!B20&amp;"*"),"")</f>
        <v/>
      </c>
      <c r="K20" s="63" t="str">
        <f>IF(過労運転防止のための先進的な取り組みに対する支援に限る!$D$7="ＩＴを活用した遠隔地における点呼機器",COUNTIF(過労運転防止のための先進的な取り組みに対する支援に限る!$C$137:$C$150,"*"&amp;レポート用!B20&amp;"*"),"")</f>
        <v/>
      </c>
      <c r="L20" s="63" t="str">
        <f t="shared" si="0"/>
        <v/>
      </c>
      <c r="M20" s="63" t="str">
        <f>IF(過労運転防止のための先進的な取り組みに対する支援に限る!$D$7="遠隔点呼機器",COUNTIF(過労運転防止のための先進的な取り組みに対する支援に限る!$C$115:$C$128,"*"&amp;B20&amp;"*"),"")</f>
        <v/>
      </c>
      <c r="N20" s="63" t="str">
        <f>IF(過労運転防止のための先進的な取り組みに対する支援に限る!$D$7="遠隔点呼機器",COUNTIF(過労運転防止のための先進的な取り組みに対する支援に限る!$C$137:$C$150,"*"&amp;$B20&amp;"*"),"")</f>
        <v/>
      </c>
      <c r="O20" s="63" t="str">
        <f t="shared" si="1"/>
        <v/>
      </c>
      <c r="P20" s="63" t="str">
        <f>IF(過労運転防止のための先進的な取り組みに対する支援に限る!$D$7="自動点呼機器",COUNTIF(過労運転防止のための先進的な取り組みに対する支援に限る!$C$115:$C$128,"*"&amp;$B20&amp;"*"),"")</f>
        <v/>
      </c>
      <c r="Q20" s="63" t="str">
        <f>IF(過労運転防止のための先進的な取り組みに対する支援に限る!$D$7="自動点呼機器",COUNTIF(過労運転防止のための先進的な取り組みに対する支援に限る!$C$137:$C$150,"*"&amp;$B20&amp;"*"),"")</f>
        <v/>
      </c>
      <c r="R20" s="63" t="str">
        <f t="shared" si="2"/>
        <v/>
      </c>
      <c r="S20" s="63" t="str">
        <f>IF(過労運転防止のための先進的な取り組みに対する支援に限る!$D$7="運行中における運転者の疲労状態を測定する機器",COUNTIF(過労運転防止のための先進的な取り組みに対する支援に限る!$C$115:$C$128,"*"&amp;$B20&amp;"*"),"")</f>
        <v/>
      </c>
      <c r="T20" s="63" t="str">
        <f>IF(過労運転防止のための先進的な取り組みに対する支援に限る!$D$7="運行中における運転者の疲労状態を測定する機器",COUNTIF(過労運転防止のための先進的な取り組みに対する支援に限る!$C$137:$C$150,"*"&amp;$B20&amp;"*"),"")</f>
        <v/>
      </c>
      <c r="U20" s="63" t="str">
        <f t="shared" si="3"/>
        <v/>
      </c>
      <c r="V20" s="63" t="str">
        <f>IF(過労運転防止のための先進的な取り組みに対する支援に限る!$D$7="休息時間における運転者の睡眠状態等を測定する機器",COUNTIF(過労運転防止のための先進的な取り組みに対する支援に限る!$C$115:$C$128,"*"&amp;$B20&amp;"*"),"")</f>
        <v/>
      </c>
      <c r="W20" s="63" t="str">
        <f>IF(過労運転防止のための先進的な取り組みに対する支援に限る!$D$7="休息時間における運転者の睡眠状態等を測定する機器",COUNTIF(過労運転防止のための先進的な取り組みに対する支援に限る!$C$137:$C$150,"*"&amp;$B20&amp;"*"),"")</f>
        <v/>
      </c>
      <c r="X20" s="63" t="str">
        <f t="shared" si="4"/>
        <v/>
      </c>
      <c r="Y20" s="63" t="str">
        <f>IF(過労運転防止のための先進的な取り組みに対する支援に限る!$D$7="運行中の運行管理機器",COUNTIF(過労運転防止のための先進的な取り組みに対する支援に限る!$C$115:$C$128,"*"&amp;$B20&amp;"*"),"")</f>
        <v/>
      </c>
      <c r="Z20" s="63" t="str">
        <f>IF(過労運転防止のための先進的な取り組みに対する支援に限る!$D$7="運行中の運行管理機器",COUNTIF(過労運転防止のための先進的な取り組みに対する支援に限る!$C$137:$C$150,"*"&amp;$B20&amp;"*"),"")</f>
        <v/>
      </c>
      <c r="AA20" s="77"/>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過労運転防止のための先進的な取り組みに対する支援に限る</vt:lpstr>
      <vt:lpstr>レポート用</vt:lpstr>
      <vt:lpstr>過労運転防止のための先進的な取り組みに対する支援に限る!Print_Area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2023-07-27T15:00:23Z</dcterms:created>
  <dcterms:modified xsi:type="dcterms:W3CDTF">2025-10-08T05:33:13Z</dcterms:modified>
  <cp:category/>
  <cp:contentStatus/>
</cp:coreProperties>
</file>